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ace\2018_12_04 Rozdrojovice pod skolou\Úprava po stavebním povolení\etapa 2\vykaz_vymer_rozpocet\"/>
    </mc:Choice>
  </mc:AlternateContent>
  <xr:revisionPtr revIDLastSave="0" documentId="13_ncr:1_{34349A7C-0799-49EA-935E-4DE55020688A}" xr6:coauthVersionLast="36" xr6:coauthVersionMax="36" xr10:uidLastSave="{00000000-0000-0000-0000-000000000000}"/>
  <bookViews>
    <workbookView xWindow="0" yWindow="0" windowWidth="17685" windowHeight="12195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101 101 Pol" sheetId="12" r:id="rId4"/>
    <sheet name="SO 301 301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101 101 Pol'!$1:$7</definedName>
    <definedName name="_xlnm.Print_Titles" localSheetId="4">'SO 301 301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101 101 Pol'!$A$1:$X$317</definedName>
    <definedName name="_xlnm.Print_Area" localSheetId="4">'SO 301 301 Pol'!$A$1:$X$260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43" i="1" l="1"/>
  <c r="G9" i="13"/>
  <c r="M9" i="13" s="1"/>
  <c r="I9" i="13"/>
  <c r="K9" i="13"/>
  <c r="O9" i="13"/>
  <c r="Q9" i="13"/>
  <c r="V9" i="13"/>
  <c r="G11" i="13"/>
  <c r="I11" i="13"/>
  <c r="K11" i="13"/>
  <c r="M11" i="13"/>
  <c r="O11" i="13"/>
  <c r="Q11" i="13"/>
  <c r="V11" i="13"/>
  <c r="G15" i="13"/>
  <c r="I15" i="13"/>
  <c r="K15" i="13"/>
  <c r="M15" i="13"/>
  <c r="O15" i="13"/>
  <c r="Q15" i="13"/>
  <c r="V15" i="13"/>
  <c r="G17" i="13"/>
  <c r="G8" i="13" s="1"/>
  <c r="I17" i="13"/>
  <c r="K17" i="13"/>
  <c r="O17" i="13"/>
  <c r="Q17" i="13"/>
  <c r="V17" i="13"/>
  <c r="G19" i="13"/>
  <c r="M19" i="13" s="1"/>
  <c r="I19" i="13"/>
  <c r="K19" i="13"/>
  <c r="O19" i="13"/>
  <c r="Q19" i="13"/>
  <c r="V19" i="13"/>
  <c r="G22" i="13"/>
  <c r="M22" i="13" s="1"/>
  <c r="I22" i="13"/>
  <c r="K22" i="13"/>
  <c r="O22" i="13"/>
  <c r="Q22" i="13"/>
  <c r="V22" i="13"/>
  <c r="G44" i="13"/>
  <c r="M44" i="13" s="1"/>
  <c r="I44" i="13"/>
  <c r="K44" i="13"/>
  <c r="O44" i="13"/>
  <c r="Q44" i="13"/>
  <c r="V44" i="13"/>
  <c r="G49" i="13"/>
  <c r="M49" i="13" s="1"/>
  <c r="I49" i="13"/>
  <c r="K49" i="13"/>
  <c r="O49" i="13"/>
  <c r="Q49" i="13"/>
  <c r="V49" i="13"/>
  <c r="G51" i="13"/>
  <c r="M51" i="13" s="1"/>
  <c r="I51" i="13"/>
  <c r="K51" i="13"/>
  <c r="O51" i="13"/>
  <c r="Q51" i="13"/>
  <c r="V51" i="13"/>
  <c r="G56" i="13"/>
  <c r="M56" i="13" s="1"/>
  <c r="I56" i="13"/>
  <c r="K56" i="13"/>
  <c r="O56" i="13"/>
  <c r="Q56" i="13"/>
  <c r="V56" i="13"/>
  <c r="G58" i="13"/>
  <c r="I58" i="13"/>
  <c r="K58" i="13"/>
  <c r="M58" i="13"/>
  <c r="O58" i="13"/>
  <c r="Q58" i="13"/>
  <c r="V58" i="13"/>
  <c r="G60" i="13"/>
  <c r="M60" i="13" s="1"/>
  <c r="I60" i="13"/>
  <c r="K60" i="13"/>
  <c r="O60" i="13"/>
  <c r="Q60" i="13"/>
  <c r="V60" i="13"/>
  <c r="G62" i="13"/>
  <c r="I62" i="13"/>
  <c r="K62" i="13"/>
  <c r="M62" i="13"/>
  <c r="O62" i="13"/>
  <c r="Q62" i="13"/>
  <c r="V62" i="13"/>
  <c r="G64" i="13"/>
  <c r="M64" i="13" s="1"/>
  <c r="I64" i="13"/>
  <c r="K64" i="13"/>
  <c r="O64" i="13"/>
  <c r="Q64" i="13"/>
  <c r="V64" i="13"/>
  <c r="G68" i="13"/>
  <c r="I68" i="13"/>
  <c r="K68" i="13"/>
  <c r="M68" i="13"/>
  <c r="O68" i="13"/>
  <c r="Q68" i="13"/>
  <c r="V68" i="13"/>
  <c r="G71" i="13"/>
  <c r="M71" i="13" s="1"/>
  <c r="I71" i="13"/>
  <c r="K71" i="13"/>
  <c r="O71" i="13"/>
  <c r="Q71" i="13"/>
  <c r="V71" i="13"/>
  <c r="G73" i="13"/>
  <c r="M73" i="13" s="1"/>
  <c r="I73" i="13"/>
  <c r="K73" i="13"/>
  <c r="O73" i="13"/>
  <c r="Q73" i="13"/>
  <c r="V73" i="13"/>
  <c r="G79" i="13"/>
  <c r="M79" i="13" s="1"/>
  <c r="I79" i="13"/>
  <c r="K79" i="13"/>
  <c r="O79" i="13"/>
  <c r="Q79" i="13"/>
  <c r="V79" i="13"/>
  <c r="G81" i="13"/>
  <c r="M81" i="13" s="1"/>
  <c r="I81" i="13"/>
  <c r="K81" i="13"/>
  <c r="O81" i="13"/>
  <c r="Q81" i="13"/>
  <c r="V81" i="13"/>
  <c r="G83" i="13"/>
  <c r="M83" i="13" s="1"/>
  <c r="I83" i="13"/>
  <c r="K83" i="13"/>
  <c r="O83" i="13"/>
  <c r="Q83" i="13"/>
  <c r="V83" i="13"/>
  <c r="G85" i="13"/>
  <c r="M85" i="13" s="1"/>
  <c r="I85" i="13"/>
  <c r="K85" i="13"/>
  <c r="O85" i="13"/>
  <c r="Q85" i="13"/>
  <c r="V85" i="13"/>
  <c r="G87" i="13"/>
  <c r="M87" i="13" s="1"/>
  <c r="I87" i="13"/>
  <c r="K87" i="13"/>
  <c r="O87" i="13"/>
  <c r="Q87" i="13"/>
  <c r="V87" i="13"/>
  <c r="G90" i="13"/>
  <c r="I90" i="13"/>
  <c r="K90" i="13"/>
  <c r="M90" i="13"/>
  <c r="O90" i="13"/>
  <c r="Q90" i="13"/>
  <c r="V90" i="13"/>
  <c r="G92" i="13"/>
  <c r="M92" i="13" s="1"/>
  <c r="I92" i="13"/>
  <c r="K92" i="13"/>
  <c r="O92" i="13"/>
  <c r="Q92" i="13"/>
  <c r="V92" i="13"/>
  <c r="G94" i="13"/>
  <c r="I94" i="13"/>
  <c r="K94" i="13"/>
  <c r="M94" i="13"/>
  <c r="O94" i="13"/>
  <c r="Q94" i="13"/>
  <c r="V94" i="13"/>
  <c r="G95" i="13"/>
  <c r="M95" i="13" s="1"/>
  <c r="I95" i="13"/>
  <c r="K95" i="13"/>
  <c r="O95" i="13"/>
  <c r="Q95" i="13"/>
  <c r="V95" i="13"/>
  <c r="G96" i="13"/>
  <c r="I96" i="13"/>
  <c r="K96" i="13"/>
  <c r="M96" i="13"/>
  <c r="O96" i="13"/>
  <c r="Q96" i="13"/>
  <c r="V96" i="13"/>
  <c r="G99" i="13"/>
  <c r="M99" i="13" s="1"/>
  <c r="I99" i="13"/>
  <c r="K99" i="13"/>
  <c r="O99" i="13"/>
  <c r="Q99" i="13"/>
  <c r="V99" i="13"/>
  <c r="G102" i="13"/>
  <c r="I54" i="1" s="1"/>
  <c r="O102" i="13"/>
  <c r="G103" i="13"/>
  <c r="M103" i="13" s="1"/>
  <c r="M102" i="13" s="1"/>
  <c r="I103" i="13"/>
  <c r="I102" i="13" s="1"/>
  <c r="K103" i="13"/>
  <c r="K102" i="13" s="1"/>
  <c r="O103" i="13"/>
  <c r="Q103" i="13"/>
  <c r="Q102" i="13" s="1"/>
  <c r="V103" i="13"/>
  <c r="V102" i="13" s="1"/>
  <c r="G106" i="13"/>
  <c r="I106" i="13"/>
  <c r="K106" i="13"/>
  <c r="O106" i="13"/>
  <c r="Q106" i="13"/>
  <c r="V106" i="13"/>
  <c r="G110" i="13"/>
  <c r="M110" i="13" s="1"/>
  <c r="I110" i="13"/>
  <c r="K110" i="13"/>
  <c r="O110" i="13"/>
  <c r="Q110" i="13"/>
  <c r="V110" i="13"/>
  <c r="G114" i="13"/>
  <c r="I114" i="13"/>
  <c r="K114" i="13"/>
  <c r="M114" i="13"/>
  <c r="O114" i="13"/>
  <c r="Q114" i="13"/>
  <c r="V114" i="13"/>
  <c r="G117" i="13"/>
  <c r="I117" i="13"/>
  <c r="K117" i="13"/>
  <c r="M117" i="13"/>
  <c r="O117" i="13"/>
  <c r="Q117" i="13"/>
  <c r="V117" i="13"/>
  <c r="G120" i="13"/>
  <c r="I120" i="13"/>
  <c r="K120" i="13"/>
  <c r="M120" i="13"/>
  <c r="O120" i="13"/>
  <c r="Q120" i="13"/>
  <c r="V120" i="13"/>
  <c r="G123" i="13"/>
  <c r="M123" i="13" s="1"/>
  <c r="I123" i="13"/>
  <c r="K123" i="13"/>
  <c r="O123" i="13"/>
  <c r="Q123" i="13"/>
  <c r="V123" i="13"/>
  <c r="G126" i="13"/>
  <c r="M126" i="13" s="1"/>
  <c r="I126" i="13"/>
  <c r="K126" i="13"/>
  <c r="O126" i="13"/>
  <c r="Q126" i="13"/>
  <c r="V126" i="13"/>
  <c r="G129" i="13"/>
  <c r="M129" i="13" s="1"/>
  <c r="I129" i="13"/>
  <c r="K129" i="13"/>
  <c r="O129" i="13"/>
  <c r="Q129" i="13"/>
  <c r="V129" i="13"/>
  <c r="G132" i="13"/>
  <c r="M132" i="13" s="1"/>
  <c r="I132" i="13"/>
  <c r="K132" i="13"/>
  <c r="O132" i="13"/>
  <c r="Q132" i="13"/>
  <c r="V132" i="13"/>
  <c r="G134" i="13"/>
  <c r="M134" i="13" s="1"/>
  <c r="I134" i="13"/>
  <c r="K134" i="13"/>
  <c r="O134" i="13"/>
  <c r="Q134" i="13"/>
  <c r="V134" i="13"/>
  <c r="G135" i="13"/>
  <c r="M135" i="13" s="1"/>
  <c r="I135" i="13"/>
  <c r="K135" i="13"/>
  <c r="O135" i="13"/>
  <c r="Q135" i="13"/>
  <c r="V135" i="13"/>
  <c r="G138" i="13"/>
  <c r="M138" i="13" s="1"/>
  <c r="I138" i="13"/>
  <c r="K138" i="13"/>
  <c r="O138" i="13"/>
  <c r="Q138" i="13"/>
  <c r="V138" i="13"/>
  <c r="G139" i="13"/>
  <c r="I139" i="13"/>
  <c r="K139" i="13"/>
  <c r="M139" i="13"/>
  <c r="O139" i="13"/>
  <c r="Q139" i="13"/>
  <c r="V139" i="13"/>
  <c r="G140" i="13"/>
  <c r="M140" i="13" s="1"/>
  <c r="I140" i="13"/>
  <c r="K140" i="13"/>
  <c r="O140" i="13"/>
  <c r="Q140" i="13"/>
  <c r="V140" i="13"/>
  <c r="G142" i="13"/>
  <c r="I142" i="13"/>
  <c r="K142" i="13"/>
  <c r="M142" i="13"/>
  <c r="O142" i="13"/>
  <c r="Q142" i="13"/>
  <c r="V142" i="13"/>
  <c r="G143" i="13"/>
  <c r="M143" i="13" s="1"/>
  <c r="I143" i="13"/>
  <c r="K143" i="13"/>
  <c r="O143" i="13"/>
  <c r="Q143" i="13"/>
  <c r="V143" i="13"/>
  <c r="G144" i="13"/>
  <c r="I144" i="13"/>
  <c r="K144" i="13"/>
  <c r="M144" i="13"/>
  <c r="O144" i="13"/>
  <c r="Q144" i="13"/>
  <c r="V144" i="13"/>
  <c r="G146" i="13"/>
  <c r="M146" i="13" s="1"/>
  <c r="I146" i="13"/>
  <c r="K146" i="13"/>
  <c r="O146" i="13"/>
  <c r="Q146" i="13"/>
  <c r="V146" i="13"/>
  <c r="G147" i="13"/>
  <c r="M147" i="13" s="1"/>
  <c r="I147" i="13"/>
  <c r="K147" i="13"/>
  <c r="O147" i="13"/>
  <c r="Q147" i="13"/>
  <c r="V147" i="13"/>
  <c r="G149" i="13"/>
  <c r="M149" i="13" s="1"/>
  <c r="I149" i="13"/>
  <c r="K149" i="13"/>
  <c r="O149" i="13"/>
  <c r="Q149" i="13"/>
  <c r="V149" i="13"/>
  <c r="G150" i="13"/>
  <c r="M150" i="13" s="1"/>
  <c r="I150" i="13"/>
  <c r="K150" i="13"/>
  <c r="O150" i="13"/>
  <c r="Q150" i="13"/>
  <c r="V150" i="13"/>
  <c r="G152" i="13"/>
  <c r="M152" i="13" s="1"/>
  <c r="I152" i="13"/>
  <c r="K152" i="13"/>
  <c r="O152" i="13"/>
  <c r="Q152" i="13"/>
  <c r="V152" i="13"/>
  <c r="G153" i="13"/>
  <c r="G154" i="13"/>
  <c r="M154" i="13" s="1"/>
  <c r="I154" i="13"/>
  <c r="K154" i="13"/>
  <c r="K153" i="13" s="1"/>
  <c r="O154" i="13"/>
  <c r="O153" i="13" s="1"/>
  <c r="Q154" i="13"/>
  <c r="Q153" i="13" s="1"/>
  <c r="V154" i="13"/>
  <c r="V153" i="13" s="1"/>
  <c r="G160" i="13"/>
  <c r="I160" i="13"/>
  <c r="K160" i="13"/>
  <c r="M160" i="13"/>
  <c r="O160" i="13"/>
  <c r="Q160" i="13"/>
  <c r="V160" i="13"/>
  <c r="G166" i="13"/>
  <c r="I166" i="13"/>
  <c r="K166" i="13"/>
  <c r="M166" i="13"/>
  <c r="O166" i="13"/>
  <c r="Q166" i="13"/>
  <c r="V166" i="13"/>
  <c r="G169" i="13"/>
  <c r="I60" i="1" s="1"/>
  <c r="O169" i="13"/>
  <c r="G170" i="13"/>
  <c r="M170" i="13" s="1"/>
  <c r="M169" i="13" s="1"/>
  <c r="I170" i="13"/>
  <c r="I169" i="13" s="1"/>
  <c r="K170" i="13"/>
  <c r="K169" i="13" s="1"/>
  <c r="O170" i="13"/>
  <c r="Q170" i="13"/>
  <c r="Q169" i="13" s="1"/>
  <c r="V170" i="13"/>
  <c r="V169" i="13" s="1"/>
  <c r="G174" i="13"/>
  <c r="G173" i="13" s="1"/>
  <c r="I62" i="1" s="1"/>
  <c r="I174" i="13"/>
  <c r="I173" i="13" s="1"/>
  <c r="K174" i="13"/>
  <c r="O174" i="13"/>
  <c r="O173" i="13" s="1"/>
  <c r="Q174" i="13"/>
  <c r="V174" i="13"/>
  <c r="G177" i="13"/>
  <c r="M177" i="13" s="1"/>
  <c r="I177" i="13"/>
  <c r="K177" i="13"/>
  <c r="O177" i="13"/>
  <c r="Q177" i="13"/>
  <c r="V177" i="13"/>
  <c r="G180" i="13"/>
  <c r="I180" i="13"/>
  <c r="K180" i="13"/>
  <c r="M180" i="13"/>
  <c r="O180" i="13"/>
  <c r="Q180" i="13"/>
  <c r="V180" i="13"/>
  <c r="G183" i="13"/>
  <c r="M183" i="13" s="1"/>
  <c r="I183" i="13"/>
  <c r="K183" i="13"/>
  <c r="K173" i="13" s="1"/>
  <c r="O183" i="13"/>
  <c r="Q183" i="13"/>
  <c r="V183" i="13"/>
  <c r="G188" i="13"/>
  <c r="M188" i="13" s="1"/>
  <c r="M187" i="13" s="1"/>
  <c r="I188" i="13"/>
  <c r="I187" i="13" s="1"/>
  <c r="K188" i="13"/>
  <c r="K187" i="13" s="1"/>
  <c r="O188" i="13"/>
  <c r="O187" i="13" s="1"/>
  <c r="Q188" i="13"/>
  <c r="Q187" i="13" s="1"/>
  <c r="V188" i="13"/>
  <c r="V187" i="13" s="1"/>
  <c r="G190" i="13"/>
  <c r="I190" i="13"/>
  <c r="K190" i="13"/>
  <c r="K189" i="13" s="1"/>
  <c r="M190" i="13"/>
  <c r="O190" i="13"/>
  <c r="Q190" i="13"/>
  <c r="V190" i="13"/>
  <c r="G194" i="13"/>
  <c r="I194" i="13"/>
  <c r="K194" i="13"/>
  <c r="M194" i="13"/>
  <c r="O194" i="13"/>
  <c r="Q194" i="13"/>
  <c r="V194" i="13"/>
  <c r="G208" i="13"/>
  <c r="M208" i="13" s="1"/>
  <c r="I208" i="13"/>
  <c r="K208" i="13"/>
  <c r="O208" i="13"/>
  <c r="Q208" i="13"/>
  <c r="V208" i="13"/>
  <c r="G222" i="13"/>
  <c r="M222" i="13" s="1"/>
  <c r="I222" i="13"/>
  <c r="K222" i="13"/>
  <c r="O222" i="13"/>
  <c r="Q222" i="13"/>
  <c r="V222" i="13"/>
  <c r="G226" i="13"/>
  <c r="M226" i="13" s="1"/>
  <c r="I226" i="13"/>
  <c r="K226" i="13"/>
  <c r="O226" i="13"/>
  <c r="Q226" i="13"/>
  <c r="V226" i="13"/>
  <c r="G229" i="13"/>
  <c r="M229" i="13" s="1"/>
  <c r="I229" i="13"/>
  <c r="K229" i="13"/>
  <c r="O229" i="13"/>
  <c r="Q229" i="13"/>
  <c r="V229" i="13"/>
  <c r="G231" i="13"/>
  <c r="G232" i="13"/>
  <c r="M232" i="13" s="1"/>
  <c r="I232" i="13"/>
  <c r="K232" i="13"/>
  <c r="K231" i="13" s="1"/>
  <c r="O232" i="13"/>
  <c r="O231" i="13" s="1"/>
  <c r="Q232" i="13"/>
  <c r="Q231" i="13" s="1"/>
  <c r="V232" i="13"/>
  <c r="G236" i="13"/>
  <c r="I236" i="13"/>
  <c r="K236" i="13"/>
  <c r="M236" i="13"/>
  <c r="O236" i="13"/>
  <c r="Q236" i="13"/>
  <c r="V236" i="13"/>
  <c r="G239" i="13"/>
  <c r="I239" i="13"/>
  <c r="K239" i="13"/>
  <c r="M239" i="13"/>
  <c r="O239" i="13"/>
  <c r="Q239" i="13"/>
  <c r="V239" i="13"/>
  <c r="G242" i="13"/>
  <c r="G243" i="13"/>
  <c r="M243" i="13" s="1"/>
  <c r="I243" i="13"/>
  <c r="K243" i="13"/>
  <c r="O243" i="13"/>
  <c r="Q243" i="13"/>
  <c r="Q242" i="13" s="1"/>
  <c r="V243" i="13"/>
  <c r="G246" i="13"/>
  <c r="M246" i="13" s="1"/>
  <c r="I246" i="13"/>
  <c r="K246" i="13"/>
  <c r="O246" i="13"/>
  <c r="O242" i="13" s="1"/>
  <c r="Q246" i="13"/>
  <c r="V246" i="13"/>
  <c r="AE250" i="13"/>
  <c r="F42" i="1" s="1"/>
  <c r="G9" i="12"/>
  <c r="M9" i="12" s="1"/>
  <c r="I9" i="12"/>
  <c r="K9" i="12"/>
  <c r="O9" i="12"/>
  <c r="Q9" i="12"/>
  <c r="V9" i="12"/>
  <c r="G11" i="12"/>
  <c r="M11" i="12" s="1"/>
  <c r="I11" i="12"/>
  <c r="K11" i="12"/>
  <c r="O11" i="12"/>
  <c r="Q11" i="12"/>
  <c r="V11" i="12"/>
  <c r="G16" i="12"/>
  <c r="M16" i="12" s="1"/>
  <c r="I16" i="12"/>
  <c r="K16" i="12"/>
  <c r="O16" i="12"/>
  <c r="Q16" i="12"/>
  <c r="V16" i="12"/>
  <c r="G18" i="12"/>
  <c r="I18" i="12"/>
  <c r="K18" i="12"/>
  <c r="O18" i="12"/>
  <c r="Q18" i="12"/>
  <c r="V18" i="12"/>
  <c r="G20" i="12"/>
  <c r="M20" i="12" s="1"/>
  <c r="I20" i="12"/>
  <c r="K20" i="12"/>
  <c r="O20" i="12"/>
  <c r="Q20" i="12"/>
  <c r="V20" i="12"/>
  <c r="G23" i="12"/>
  <c r="M23" i="12" s="1"/>
  <c r="I23" i="12"/>
  <c r="K23" i="12"/>
  <c r="O23" i="12"/>
  <c r="Q23" i="12"/>
  <c r="V23" i="12"/>
  <c r="G27" i="12"/>
  <c r="I27" i="12"/>
  <c r="K27" i="12"/>
  <c r="M27" i="12"/>
  <c r="O27" i="12"/>
  <c r="Q27" i="12"/>
  <c r="V27" i="12"/>
  <c r="G30" i="12"/>
  <c r="M30" i="12" s="1"/>
  <c r="I30" i="12"/>
  <c r="K30" i="12"/>
  <c r="O30" i="12"/>
  <c r="Q30" i="12"/>
  <c r="V30" i="12"/>
  <c r="G32" i="12"/>
  <c r="I32" i="12"/>
  <c r="K32" i="12"/>
  <c r="M32" i="12"/>
  <c r="O32" i="12"/>
  <c r="Q32" i="12"/>
  <c r="V32" i="12"/>
  <c r="G34" i="12"/>
  <c r="M34" i="12" s="1"/>
  <c r="I34" i="12"/>
  <c r="K34" i="12"/>
  <c r="O34" i="12"/>
  <c r="Q34" i="12"/>
  <c r="V34" i="12"/>
  <c r="G37" i="12"/>
  <c r="I37" i="12"/>
  <c r="K37" i="12"/>
  <c r="M37" i="12"/>
  <c r="O37" i="12"/>
  <c r="Q37" i="12"/>
  <c r="V37" i="12"/>
  <c r="G40" i="12"/>
  <c r="M40" i="12" s="1"/>
  <c r="I40" i="12"/>
  <c r="K40" i="12"/>
  <c r="O40" i="12"/>
  <c r="Q40" i="12"/>
  <c r="V40" i="12"/>
  <c r="G43" i="12"/>
  <c r="M43" i="12" s="1"/>
  <c r="I43" i="12"/>
  <c r="K43" i="12"/>
  <c r="O43" i="12"/>
  <c r="Q43" i="12"/>
  <c r="V43" i="12"/>
  <c r="G46" i="12"/>
  <c r="M46" i="12" s="1"/>
  <c r="I46" i="12"/>
  <c r="K46" i="12"/>
  <c r="O46" i="12"/>
  <c r="Q46" i="12"/>
  <c r="V46" i="12"/>
  <c r="G49" i="12"/>
  <c r="M49" i="12" s="1"/>
  <c r="I49" i="12"/>
  <c r="K49" i="12"/>
  <c r="O49" i="12"/>
  <c r="Q49" i="12"/>
  <c r="V49" i="12"/>
  <c r="G51" i="12"/>
  <c r="M51" i="12" s="1"/>
  <c r="I51" i="12"/>
  <c r="K51" i="12"/>
  <c r="O51" i="12"/>
  <c r="Q51" i="12"/>
  <c r="V51" i="12"/>
  <c r="G53" i="12"/>
  <c r="M53" i="12" s="1"/>
  <c r="I53" i="12"/>
  <c r="K53" i="12"/>
  <c r="O53" i="12"/>
  <c r="Q53" i="12"/>
  <c r="V53" i="12"/>
  <c r="G57" i="12"/>
  <c r="I57" i="12"/>
  <c r="K57" i="12"/>
  <c r="M57" i="12"/>
  <c r="O57" i="12"/>
  <c r="Q57" i="12"/>
  <c r="V57" i="12"/>
  <c r="G64" i="12"/>
  <c r="I64" i="12"/>
  <c r="K64" i="12"/>
  <c r="K56" i="12" s="1"/>
  <c r="O64" i="12"/>
  <c r="Q64" i="12"/>
  <c r="V64" i="12"/>
  <c r="G71" i="12"/>
  <c r="I71" i="12"/>
  <c r="K71" i="12"/>
  <c r="M71" i="12"/>
  <c r="O71" i="12"/>
  <c r="Q71" i="12"/>
  <c r="V71" i="12"/>
  <c r="G81" i="12"/>
  <c r="M81" i="12" s="1"/>
  <c r="I81" i="12"/>
  <c r="K81" i="12"/>
  <c r="O81" i="12"/>
  <c r="Q81" i="12"/>
  <c r="V81" i="12"/>
  <c r="G88" i="12"/>
  <c r="I88" i="12"/>
  <c r="K88" i="12"/>
  <c r="M88" i="12"/>
  <c r="O88" i="12"/>
  <c r="Q88" i="12"/>
  <c r="V88" i="12"/>
  <c r="G95" i="12"/>
  <c r="M95" i="12" s="1"/>
  <c r="I95" i="12"/>
  <c r="K95" i="12"/>
  <c r="O95" i="12"/>
  <c r="Q95" i="12"/>
  <c r="V95" i="12"/>
  <c r="G104" i="12"/>
  <c r="M104" i="12" s="1"/>
  <c r="I104" i="12"/>
  <c r="K104" i="12"/>
  <c r="O104" i="12"/>
  <c r="Q104" i="12"/>
  <c r="V104" i="12"/>
  <c r="G116" i="12"/>
  <c r="M116" i="12" s="1"/>
  <c r="I116" i="12"/>
  <c r="K116" i="12"/>
  <c r="O116" i="12"/>
  <c r="Q116" i="12"/>
  <c r="V116" i="12"/>
  <c r="G121" i="12"/>
  <c r="M121" i="12" s="1"/>
  <c r="I121" i="12"/>
  <c r="K121" i="12"/>
  <c r="O121" i="12"/>
  <c r="Q121" i="12"/>
  <c r="V121" i="12"/>
  <c r="G123" i="12"/>
  <c r="M123" i="12" s="1"/>
  <c r="I123" i="12"/>
  <c r="K123" i="12"/>
  <c r="O123" i="12"/>
  <c r="Q123" i="12"/>
  <c r="V123" i="12"/>
  <c r="G128" i="12"/>
  <c r="M128" i="12" s="1"/>
  <c r="I128" i="12"/>
  <c r="K128" i="12"/>
  <c r="O128" i="12"/>
  <c r="Q128" i="12"/>
  <c r="V128" i="12"/>
  <c r="G133" i="12"/>
  <c r="I133" i="12"/>
  <c r="K133" i="12"/>
  <c r="M133" i="12"/>
  <c r="O133" i="12"/>
  <c r="Q133" i="12"/>
  <c r="V133" i="12"/>
  <c r="G136" i="12"/>
  <c r="M136" i="12" s="1"/>
  <c r="I136" i="12"/>
  <c r="K136" i="12"/>
  <c r="O136" i="12"/>
  <c r="Q136" i="12"/>
  <c r="V136" i="12"/>
  <c r="G140" i="12"/>
  <c r="I140" i="12"/>
  <c r="K140" i="12"/>
  <c r="M140" i="12"/>
  <c r="O140" i="12"/>
  <c r="Q140" i="12"/>
  <c r="V140" i="12"/>
  <c r="G144" i="12"/>
  <c r="M144" i="12" s="1"/>
  <c r="I144" i="12"/>
  <c r="K144" i="12"/>
  <c r="O144" i="12"/>
  <c r="Q144" i="12"/>
  <c r="V144" i="12"/>
  <c r="G148" i="12"/>
  <c r="I148" i="12"/>
  <c r="K148" i="12"/>
  <c r="M148" i="12"/>
  <c r="O148" i="12"/>
  <c r="Q148" i="12"/>
  <c r="V148" i="12"/>
  <c r="G151" i="12"/>
  <c r="M151" i="12" s="1"/>
  <c r="I151" i="12"/>
  <c r="K151" i="12"/>
  <c r="O151" i="12"/>
  <c r="Q151" i="12"/>
  <c r="V151" i="12"/>
  <c r="G156" i="12"/>
  <c r="M156" i="12" s="1"/>
  <c r="I156" i="12"/>
  <c r="K156" i="12"/>
  <c r="O156" i="12"/>
  <c r="Q156" i="12"/>
  <c r="V156" i="12"/>
  <c r="G159" i="12"/>
  <c r="M159" i="12" s="1"/>
  <c r="I159" i="12"/>
  <c r="K159" i="12"/>
  <c r="O159" i="12"/>
  <c r="Q159" i="12"/>
  <c r="V159" i="12"/>
  <c r="G161" i="12"/>
  <c r="M161" i="12" s="1"/>
  <c r="I161" i="12"/>
  <c r="K161" i="12"/>
  <c r="O161" i="12"/>
  <c r="Q161" i="12"/>
  <c r="V161" i="12"/>
  <c r="G163" i="12"/>
  <c r="M163" i="12" s="1"/>
  <c r="I163" i="12"/>
  <c r="K163" i="12"/>
  <c r="O163" i="12"/>
  <c r="Q163" i="12"/>
  <c r="V163" i="12"/>
  <c r="G165" i="12"/>
  <c r="M165" i="12" s="1"/>
  <c r="I165" i="12"/>
  <c r="K165" i="12"/>
  <c r="O165" i="12"/>
  <c r="Q165" i="12"/>
  <c r="V165" i="12"/>
  <c r="G167" i="12"/>
  <c r="V167" i="12"/>
  <c r="G168" i="12"/>
  <c r="M168" i="12" s="1"/>
  <c r="M167" i="12" s="1"/>
  <c r="I168" i="12"/>
  <c r="I167" i="12" s="1"/>
  <c r="K168" i="12"/>
  <c r="K167" i="12" s="1"/>
  <c r="O168" i="12"/>
  <c r="O167" i="12" s="1"/>
  <c r="Q168" i="12"/>
  <c r="Q167" i="12" s="1"/>
  <c r="V168" i="12"/>
  <c r="G174" i="12"/>
  <c r="M174" i="12" s="1"/>
  <c r="I174" i="12"/>
  <c r="K174" i="12"/>
  <c r="O174" i="12"/>
  <c r="Q174" i="12"/>
  <c r="V174" i="12"/>
  <c r="G180" i="12"/>
  <c r="I180" i="12"/>
  <c r="K180" i="12"/>
  <c r="O180" i="12"/>
  <c r="O173" i="12" s="1"/>
  <c r="Q180" i="12"/>
  <c r="V180" i="12"/>
  <c r="G183" i="12"/>
  <c r="I183" i="12"/>
  <c r="K183" i="12"/>
  <c r="M183" i="12"/>
  <c r="O183" i="12"/>
  <c r="Q183" i="12"/>
  <c r="V183" i="12"/>
  <c r="G186" i="12"/>
  <c r="M186" i="12" s="1"/>
  <c r="I186" i="12"/>
  <c r="K186" i="12"/>
  <c r="K173" i="12" s="1"/>
  <c r="O186" i="12"/>
  <c r="Q186" i="12"/>
  <c r="V186" i="12"/>
  <c r="G189" i="12"/>
  <c r="I189" i="12"/>
  <c r="K189" i="12"/>
  <c r="M189" i="12"/>
  <c r="O189" i="12"/>
  <c r="Q189" i="12"/>
  <c r="V189" i="12"/>
  <c r="G192" i="12"/>
  <c r="M192" i="12" s="1"/>
  <c r="I192" i="12"/>
  <c r="K192" i="12"/>
  <c r="O192" i="12"/>
  <c r="Q192" i="12"/>
  <c r="V192" i="12"/>
  <c r="G195" i="12"/>
  <c r="I195" i="12"/>
  <c r="K195" i="12"/>
  <c r="M195" i="12"/>
  <c r="O195" i="12"/>
  <c r="Q195" i="12"/>
  <c r="V195" i="12"/>
  <c r="G198" i="12"/>
  <c r="M198" i="12" s="1"/>
  <c r="I198" i="12"/>
  <c r="K198" i="12"/>
  <c r="O198" i="12"/>
  <c r="Q198" i="12"/>
  <c r="V198" i="12"/>
  <c r="G202" i="12"/>
  <c r="I202" i="12"/>
  <c r="K202" i="12"/>
  <c r="O202" i="12"/>
  <c r="Q202" i="12"/>
  <c r="V202" i="12"/>
  <c r="G206" i="12"/>
  <c r="M206" i="12" s="1"/>
  <c r="I206" i="12"/>
  <c r="K206" i="12"/>
  <c r="O206" i="12"/>
  <c r="Q206" i="12"/>
  <c r="V206" i="12"/>
  <c r="G208" i="12"/>
  <c r="M208" i="12" s="1"/>
  <c r="I208" i="12"/>
  <c r="K208" i="12"/>
  <c r="O208" i="12"/>
  <c r="Q208" i="12"/>
  <c r="V208" i="12"/>
  <c r="G212" i="12"/>
  <c r="M212" i="12" s="1"/>
  <c r="I212" i="12"/>
  <c r="K212" i="12"/>
  <c r="O212" i="12"/>
  <c r="Q212" i="12"/>
  <c r="V212" i="12"/>
  <c r="G216" i="12"/>
  <c r="M216" i="12" s="1"/>
  <c r="I216" i="12"/>
  <c r="K216" i="12"/>
  <c r="O216" i="12"/>
  <c r="Q216" i="12"/>
  <c r="V216" i="12"/>
  <c r="G218" i="12"/>
  <c r="I218" i="12"/>
  <c r="K218" i="12"/>
  <c r="M218" i="12"/>
  <c r="O218" i="12"/>
  <c r="Q218" i="12"/>
  <c r="V218" i="12"/>
  <c r="G224" i="12"/>
  <c r="M224" i="12" s="1"/>
  <c r="I224" i="12"/>
  <c r="K224" i="12"/>
  <c r="O224" i="12"/>
  <c r="Q224" i="12"/>
  <c r="V224" i="12"/>
  <c r="G230" i="12"/>
  <c r="I230" i="12"/>
  <c r="K230" i="12"/>
  <c r="M230" i="12"/>
  <c r="O230" i="12"/>
  <c r="Q230" i="12"/>
  <c r="V230" i="12"/>
  <c r="G232" i="12"/>
  <c r="M232" i="12" s="1"/>
  <c r="I232" i="12"/>
  <c r="K232" i="12"/>
  <c r="O232" i="12"/>
  <c r="Q232" i="12"/>
  <c r="V232" i="12"/>
  <c r="G234" i="12"/>
  <c r="I234" i="12"/>
  <c r="K234" i="12"/>
  <c r="M234" i="12"/>
  <c r="O234" i="12"/>
  <c r="Q234" i="12"/>
  <c r="V234" i="12"/>
  <c r="G236" i="12"/>
  <c r="M236" i="12" s="1"/>
  <c r="I236" i="12"/>
  <c r="K236" i="12"/>
  <c r="O236" i="12"/>
  <c r="Q236" i="12"/>
  <c r="V236" i="12"/>
  <c r="G238" i="12"/>
  <c r="M238" i="12" s="1"/>
  <c r="I238" i="12"/>
  <c r="K238" i="12"/>
  <c r="O238" i="12"/>
  <c r="Q238" i="12"/>
  <c r="V238" i="12"/>
  <c r="G240" i="12"/>
  <c r="M240" i="12" s="1"/>
  <c r="I240" i="12"/>
  <c r="K240" i="12"/>
  <c r="O240" i="12"/>
  <c r="Q240" i="12"/>
  <c r="V240" i="12"/>
  <c r="G242" i="12"/>
  <c r="M242" i="12" s="1"/>
  <c r="I242" i="12"/>
  <c r="K242" i="12"/>
  <c r="O242" i="12"/>
  <c r="Q242" i="12"/>
  <c r="V242" i="12"/>
  <c r="G252" i="12"/>
  <c r="M252" i="12" s="1"/>
  <c r="I252" i="12"/>
  <c r="K252" i="12"/>
  <c r="O252" i="12"/>
  <c r="Q252" i="12"/>
  <c r="V252" i="12"/>
  <c r="G253" i="12"/>
  <c r="M253" i="12" s="1"/>
  <c r="I253" i="12"/>
  <c r="K253" i="12"/>
  <c r="O253" i="12"/>
  <c r="Q253" i="12"/>
  <c r="V253" i="12"/>
  <c r="G257" i="12"/>
  <c r="M257" i="12" s="1"/>
  <c r="I257" i="12"/>
  <c r="K257" i="12"/>
  <c r="O257" i="12"/>
  <c r="Q257" i="12"/>
  <c r="V257" i="12"/>
  <c r="G259" i="12"/>
  <c r="I259" i="12"/>
  <c r="K259" i="12"/>
  <c r="M259" i="12"/>
  <c r="O259" i="12"/>
  <c r="Q259" i="12"/>
  <c r="V259" i="12"/>
  <c r="G263" i="12"/>
  <c r="M263" i="12" s="1"/>
  <c r="I263" i="12"/>
  <c r="K263" i="12"/>
  <c r="O263" i="12"/>
  <c r="Q263" i="12"/>
  <c r="V263" i="12"/>
  <c r="G267" i="12"/>
  <c r="I267" i="12"/>
  <c r="K267" i="12"/>
  <c r="M267" i="12"/>
  <c r="O267" i="12"/>
  <c r="Q267" i="12"/>
  <c r="V267" i="12"/>
  <c r="G268" i="12"/>
  <c r="M268" i="12" s="1"/>
  <c r="I268" i="12"/>
  <c r="K268" i="12"/>
  <c r="O268" i="12"/>
  <c r="Q268" i="12"/>
  <c r="V268" i="12"/>
  <c r="G272" i="12"/>
  <c r="I272" i="12"/>
  <c r="I271" i="12" s="1"/>
  <c r="K272" i="12"/>
  <c r="O272" i="12"/>
  <c r="Q272" i="12"/>
  <c r="V272" i="12"/>
  <c r="V271" i="12" s="1"/>
  <c r="G274" i="12"/>
  <c r="M274" i="12" s="1"/>
  <c r="I274" i="12"/>
  <c r="K274" i="12"/>
  <c r="O274" i="12"/>
  <c r="Q274" i="12"/>
  <c r="Q271" i="12" s="1"/>
  <c r="V274" i="12"/>
  <c r="G275" i="12"/>
  <c r="M275" i="12" s="1"/>
  <c r="I275" i="12"/>
  <c r="K275" i="12"/>
  <c r="O275" i="12"/>
  <c r="Q275" i="12"/>
  <c r="V275" i="12"/>
  <c r="I277" i="12"/>
  <c r="G278" i="12"/>
  <c r="G277" i="12" s="1"/>
  <c r="I278" i="12"/>
  <c r="K278" i="12"/>
  <c r="K277" i="12" s="1"/>
  <c r="O278" i="12"/>
  <c r="O277" i="12" s="1"/>
  <c r="Q278" i="12"/>
  <c r="Q277" i="12" s="1"/>
  <c r="V278" i="12"/>
  <c r="V277" i="12" s="1"/>
  <c r="G280" i="12"/>
  <c r="M280" i="12" s="1"/>
  <c r="I280" i="12"/>
  <c r="K280" i="12"/>
  <c r="O280" i="12"/>
  <c r="Q280" i="12"/>
  <c r="V280" i="12"/>
  <c r="V279" i="12" s="1"/>
  <c r="G281" i="12"/>
  <c r="I281" i="12"/>
  <c r="K281" i="12"/>
  <c r="M281" i="12"/>
  <c r="O281" i="12"/>
  <c r="Q281" i="12"/>
  <c r="V281" i="12"/>
  <c r="G282" i="12"/>
  <c r="M282" i="12" s="1"/>
  <c r="I282" i="12"/>
  <c r="K282" i="12"/>
  <c r="O282" i="12"/>
  <c r="Q282" i="12"/>
  <c r="V282" i="12"/>
  <c r="G286" i="12"/>
  <c r="I286" i="12"/>
  <c r="K286" i="12"/>
  <c r="M286" i="12"/>
  <c r="O286" i="12"/>
  <c r="Q286" i="12"/>
  <c r="V286" i="12"/>
  <c r="G289" i="12"/>
  <c r="M289" i="12" s="1"/>
  <c r="I289" i="12"/>
  <c r="K289" i="12"/>
  <c r="O289" i="12"/>
  <c r="Q289" i="12"/>
  <c r="V289" i="12"/>
  <c r="G292" i="12"/>
  <c r="G291" i="12" s="1"/>
  <c r="I65" i="1" s="1"/>
  <c r="I19" i="1" s="1"/>
  <c r="I292" i="12"/>
  <c r="K292" i="12"/>
  <c r="O292" i="12"/>
  <c r="O291" i="12" s="1"/>
  <c r="Q292" i="12"/>
  <c r="V292" i="12"/>
  <c r="G294" i="12"/>
  <c r="M294" i="12" s="1"/>
  <c r="I294" i="12"/>
  <c r="K294" i="12"/>
  <c r="O294" i="12"/>
  <c r="Q294" i="12"/>
  <c r="V294" i="12"/>
  <c r="G297" i="12"/>
  <c r="M297" i="12" s="1"/>
  <c r="I297" i="12"/>
  <c r="K297" i="12"/>
  <c r="O297" i="12"/>
  <c r="Q297" i="12"/>
  <c r="V297" i="12"/>
  <c r="G299" i="12"/>
  <c r="M299" i="12" s="1"/>
  <c r="I299" i="12"/>
  <c r="I291" i="12" s="1"/>
  <c r="K299" i="12"/>
  <c r="O299" i="12"/>
  <c r="Q299" i="12"/>
  <c r="Q291" i="12" s="1"/>
  <c r="V299" i="12"/>
  <c r="V301" i="12"/>
  <c r="G302" i="12"/>
  <c r="I302" i="12"/>
  <c r="K302" i="12"/>
  <c r="K301" i="12" s="1"/>
  <c r="M302" i="12"/>
  <c r="O302" i="12"/>
  <c r="Q302" i="12"/>
  <c r="V302" i="12"/>
  <c r="G304" i="12"/>
  <c r="G301" i="12" s="1"/>
  <c r="I66" i="1" s="1"/>
  <c r="I20" i="1" s="1"/>
  <c r="I304" i="12"/>
  <c r="K304" i="12"/>
  <c r="O304" i="12"/>
  <c r="O301" i="12" s="1"/>
  <c r="Q304" i="12"/>
  <c r="V304" i="12"/>
  <c r="AE307" i="12"/>
  <c r="F41" i="1" s="1"/>
  <c r="H41" i="1" s="1"/>
  <c r="I41" i="1" s="1"/>
  <c r="AF307" i="12"/>
  <c r="G41" i="1" s="1"/>
  <c r="I18" i="1"/>
  <c r="I17" i="1"/>
  <c r="AZ47" i="1"/>
  <c r="F40" i="1" l="1"/>
  <c r="K291" i="12"/>
  <c r="I115" i="12"/>
  <c r="Q56" i="12"/>
  <c r="G8" i="12"/>
  <c r="K8" i="12"/>
  <c r="M242" i="13"/>
  <c r="G105" i="13"/>
  <c r="I57" i="1" s="1"/>
  <c r="Q8" i="13"/>
  <c r="F39" i="1"/>
  <c r="K279" i="12"/>
  <c r="O279" i="12"/>
  <c r="G271" i="12"/>
  <c r="I61" i="1" s="1"/>
  <c r="V197" i="12"/>
  <c r="G197" i="12"/>
  <c r="I59" i="1" s="1"/>
  <c r="I197" i="12"/>
  <c r="Q173" i="12"/>
  <c r="V115" i="12"/>
  <c r="O56" i="12"/>
  <c r="I8" i="12"/>
  <c r="V242" i="13"/>
  <c r="I189" i="13"/>
  <c r="Q173" i="13"/>
  <c r="Q105" i="13"/>
  <c r="Q115" i="12"/>
  <c r="I301" i="12"/>
  <c r="V291" i="12"/>
  <c r="I279" i="12"/>
  <c r="Q197" i="12"/>
  <c r="O8" i="12"/>
  <c r="V8" i="12"/>
  <c r="I231" i="13"/>
  <c r="G189" i="13"/>
  <c r="M174" i="13"/>
  <c r="I153" i="13"/>
  <c r="K105" i="13"/>
  <c r="M106" i="13"/>
  <c r="M105" i="13" s="1"/>
  <c r="I8" i="13"/>
  <c r="G40" i="1"/>
  <c r="H40" i="1" s="1"/>
  <c r="I40" i="1" s="1"/>
  <c r="O271" i="12"/>
  <c r="K197" i="12"/>
  <c r="O197" i="12"/>
  <c r="K115" i="12"/>
  <c r="G56" i="12"/>
  <c r="I55" i="1" s="1"/>
  <c r="I56" i="12"/>
  <c r="Q8" i="12"/>
  <c r="AF250" i="13"/>
  <c r="G39" i="1" s="1"/>
  <c r="G44" i="1" s="1"/>
  <c r="G25" i="1" s="1"/>
  <c r="A25" i="1" s="1"/>
  <c r="K242" i="13"/>
  <c r="M231" i="13"/>
  <c r="Q189" i="13"/>
  <c r="V189" i="13"/>
  <c r="M153" i="13"/>
  <c r="O115" i="12"/>
  <c r="O105" i="13"/>
  <c r="K8" i="13"/>
  <c r="Q301" i="12"/>
  <c r="Q279" i="12"/>
  <c r="K271" i="12"/>
  <c r="V173" i="12"/>
  <c r="G173" i="12"/>
  <c r="I58" i="1" s="1"/>
  <c r="I173" i="12"/>
  <c r="V56" i="12"/>
  <c r="I242" i="13"/>
  <c r="V231" i="13"/>
  <c r="O189" i="13"/>
  <c r="V173" i="13"/>
  <c r="V105" i="13"/>
  <c r="I105" i="13"/>
  <c r="O8" i="13"/>
  <c r="V8" i="13"/>
  <c r="M189" i="13"/>
  <c r="M173" i="13"/>
  <c r="G187" i="13"/>
  <c r="I63" i="1" s="1"/>
  <c r="M17" i="13"/>
  <c r="M8" i="13" s="1"/>
  <c r="M279" i="12"/>
  <c r="M115" i="12"/>
  <c r="M292" i="12"/>
  <c r="M291" i="12" s="1"/>
  <c r="G279" i="12"/>
  <c r="I64" i="1" s="1"/>
  <c r="M278" i="12"/>
  <c r="M277" i="12" s="1"/>
  <c r="M272" i="12"/>
  <c r="M271" i="12" s="1"/>
  <c r="M64" i="12"/>
  <c r="M56" i="12" s="1"/>
  <c r="M18" i="12"/>
  <c r="M8" i="12" s="1"/>
  <c r="G115" i="12"/>
  <c r="I56" i="1" s="1"/>
  <c r="M304" i="12"/>
  <c r="M301" i="12" s="1"/>
  <c r="M202" i="12"/>
  <c r="M197" i="12" s="1"/>
  <c r="M180" i="12"/>
  <c r="M173" i="12" s="1"/>
  <c r="J28" i="1"/>
  <c r="J26" i="1"/>
  <c r="G38" i="1"/>
  <c r="F38" i="1"/>
  <c r="J23" i="1"/>
  <c r="J24" i="1"/>
  <c r="J25" i="1"/>
  <c r="J27" i="1"/>
  <c r="E24" i="1"/>
  <c r="E26" i="1"/>
  <c r="G26" i="1" l="1"/>
  <c r="A26" i="1"/>
  <c r="H39" i="1"/>
  <c r="F44" i="1"/>
  <c r="G43" i="1"/>
  <c r="H43" i="1" s="1"/>
  <c r="I43" i="1" s="1"/>
  <c r="G42" i="1"/>
  <c r="H42" i="1" s="1"/>
  <c r="I42" i="1" s="1"/>
  <c r="I53" i="1"/>
  <c r="G307" i="12"/>
  <c r="G250" i="13"/>
  <c r="G28" i="1" l="1"/>
  <c r="G23" i="1"/>
  <c r="A23" i="1" s="1"/>
  <c r="A24" i="1" s="1"/>
  <c r="I39" i="1"/>
  <c r="I44" i="1" s="1"/>
  <c r="H44" i="1"/>
  <c r="I67" i="1"/>
  <c r="I16" i="1"/>
  <c r="I21" i="1" s="1"/>
  <c r="G24" i="1"/>
  <c r="A27" i="1" s="1"/>
  <c r="J42" i="1" l="1"/>
  <c r="J43" i="1"/>
  <c r="J40" i="1"/>
  <c r="J41" i="1"/>
  <c r="J39" i="1"/>
  <c r="J44" i="1" s="1"/>
  <c r="J66" i="1"/>
  <c r="J65" i="1"/>
  <c r="J64" i="1"/>
  <c r="J60" i="1"/>
  <c r="J59" i="1"/>
  <c r="J61" i="1"/>
  <c r="J54" i="1"/>
  <c r="J53" i="1"/>
  <c r="J56" i="1"/>
  <c r="J63" i="1"/>
  <c r="J62" i="1"/>
  <c r="J55" i="1"/>
  <c r="J57" i="1"/>
  <c r="J58" i="1"/>
  <c r="G29" i="1"/>
  <c r="G27" i="1" s="1"/>
  <c r="A29" i="1"/>
  <c r="J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Aigel Petr (9768)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Aigel Petr (9768)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<sst xmlns="http://schemas.openxmlformats.org/spreadsheetml/2006/main" count="2128" uniqueCount="677">
  <si>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</si>
  <si>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</si>
  <si>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</si>
  <si>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</si>
  <si>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</si>
  <si>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</si>
  <si>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</si>
  <si>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</si>
  <si>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</si>
  <si>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</si>
  <si>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</si>
  <si>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</si>
  <si>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</si>
  <si>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</si>
  <si>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</si>
  <si>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</si>
  <si>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</si>
  <si>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</si>
  <si>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</si>
  <si>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</si>
  <si>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</si>
  <si>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</si>
  <si>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</si>
  <si>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</si>
  <si>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</si>
  <si>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</si>
  <si>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</si>
  <si>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</si>
  <si>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</si>
  <si>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</si>
  <si>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</si>
  <si>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</si>
  <si>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</si>
  <si>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</si>
  <si>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</si>
  <si>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</si>
  <si>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</si>
  <si>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</si>
  <si>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</si>
  <si>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</si>
  <si>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</si>
  <si>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</si>
  <si>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</si>
  <si>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2019:502</t>
  </si>
  <si>
    <t>Rekonstrukce</t>
  </si>
  <si>
    <t>Stavba</t>
  </si>
  <si>
    <t>SO 101</t>
  </si>
  <si>
    <t>Etapa I - ulice Šafránka</t>
  </si>
  <si>
    <t>101</t>
  </si>
  <si>
    <t>SO 301</t>
  </si>
  <si>
    <t>301</t>
  </si>
  <si>
    <t>Celkem za stavbu</t>
  </si>
  <si>
    <t>CZK</t>
  </si>
  <si>
    <t>#POPR</t>
  </si>
  <si>
    <t>Popis rozpočtu: 301 - Etapa I - ulice Šafránka</t>
  </si>
  <si>
    <t>Agregované položky pro kanalizace obsahují (díl 8):  pažení a rozepření rýh včetně přepažování, svislé přemístění, naložení přebytku po zásypu na dopravní prostředek, odvoz do 6 km a uložení na skládku (vč. poplatku), lože pod potrubí ze štěrkopísku, dodávka a montáž potrubí z trub PVC vnějšího průměru dle popisu,  zřízení kanalizační přípojky , dodávka a montáž PVC tvarovek odbočných , dodávka a montáž PVC tvarovek jednoosých , obsyp potrubí pískem.</t>
  </si>
  <si>
    <t>Rekapitulace dílů</t>
  </si>
  <si>
    <t>Typ dílu</t>
  </si>
  <si>
    <t>1</t>
  </si>
  <si>
    <t>Zemní práce</t>
  </si>
  <si>
    <t>2</t>
  </si>
  <si>
    <t>Základy a zvláštní zakládání</t>
  </si>
  <si>
    <t>5</t>
  </si>
  <si>
    <t>Komunikace</t>
  </si>
  <si>
    <t>59</t>
  </si>
  <si>
    <t>8</t>
  </si>
  <si>
    <t>Trubní vedení</t>
  </si>
  <si>
    <t>9</t>
  </si>
  <si>
    <t>Ostatní konstrukce, bourání</t>
  </si>
  <si>
    <t>91</t>
  </si>
  <si>
    <t>Doplňující práce na komunikaci</t>
  </si>
  <si>
    <t>93</t>
  </si>
  <si>
    <t>Dokončovací práce inženýrských staveb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</si>
  <si>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</si>
  <si>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</si>
  <si>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</si>
  <si>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</si>
  <si>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</si>
  <si>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</si>
  <si>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</si>
  <si>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</si>
  <si>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</si>
  <si>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</si>
  <si>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</si>
  <si>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</si>
  <si>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</si>
  <si>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</si>
  <si>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</si>
  <si>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</si>
  <si>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</si>
  <si>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</si>
  <si>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</si>
  <si>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</si>
  <si>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</si>
  <si>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</si>
  <si>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</si>
  <si>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</si>
  <si>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</si>
  <si>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</si>
  <si>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</si>
  <si>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</si>
  <si>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</si>
  <si>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</si>
  <si>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</si>
  <si>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</si>
  <si>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</si>
  <si>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</si>
  <si>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</si>
  <si>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</si>
  <si>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</si>
  <si>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</si>
  <si>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121101102R00</t>
  </si>
  <si>
    <t>Sejmutí ornice s přemístěním přes 50 do 100 m</t>
  </si>
  <si>
    <t>m3</t>
  </si>
  <si>
    <t>RTS 20/ II</t>
  </si>
  <si>
    <t>Práce</t>
  </si>
  <si>
    <t>POL1_1</t>
  </si>
  <si>
    <t>Sejmutí ornice s přemístěním přes 50 do 100 m tl. : 150 mm 93,0*0,15</t>
  </si>
  <si>
    <t>VV</t>
  </si>
  <si>
    <t>162406111R00</t>
  </si>
  <si>
    <t>Vodorovné přemístění zemin pro zúrodnění do 2000 m</t>
  </si>
  <si>
    <t xml:space="preserve">Odvoz ornice na deponii stavby do 2000 m : </t>
  </si>
  <si>
    <t>- plocha deponie obce : 14,0</t>
  </si>
  <si>
    <t xml:space="preserve">Zpětné ohumusování a osetí tl 150 mm : </t>
  </si>
  <si>
    <t>- zemina získaná z SO 101 : 14,0</t>
  </si>
  <si>
    <t>113151214R00</t>
  </si>
  <si>
    <t>Fréz.živič.krytu nad 500 m2, bez překážek, tl.5 cm</t>
  </si>
  <si>
    <t>m2</t>
  </si>
  <si>
    <t>Fréz. živič. krytu nad 500 m2, bez překážek, tl.5 cm : 1031,0</t>
  </si>
  <si>
    <t>113151219R00</t>
  </si>
  <si>
    <t>Fréz.živič krytu nad 500 m2, bez překážek,tl.10 cm</t>
  </si>
  <si>
    <t>Fréz. živič. krytu nad 500 m2, bez překážek, tl.10 cm : 459,2</t>
  </si>
  <si>
    <t>113107630R00</t>
  </si>
  <si>
    <t>Odstranění podkladu nad 50 m2,kam.drcené tl.30 cm</t>
  </si>
  <si>
    <t xml:space="preserve">Odstranění podkladu pl. nad 50m2, kam. drcené tl. 40 cm : </t>
  </si>
  <si>
    <t>Podkladní vrstvy vozovky ul. Šafránka : 392,6</t>
  </si>
  <si>
    <t>122202201R00</t>
  </si>
  <si>
    <t>Odkopávky pro silnice v hor. 3 do 100 m3</t>
  </si>
  <si>
    <t xml:space="preserve">Odkopávky pro silnice v hor. 3 do 100 m3 : </t>
  </si>
  <si>
    <t>Odkopávky pro silnice : 36,9</t>
  </si>
  <si>
    <t>Odtěžení neúnosné pláně : 249,5</t>
  </si>
  <si>
    <t>162701105R00</t>
  </si>
  <si>
    <t>Vodorovné přemístění výkopku z hor.1-4 do 10000 m</t>
  </si>
  <si>
    <t>Odkopávky pro silnice v hor. 3 do 100 m3 : 286,4</t>
  </si>
  <si>
    <t xml:space="preserve">Odvoz na skládku do 13 km + poplatek za skládkování : </t>
  </si>
  <si>
    <t>162701109R00</t>
  </si>
  <si>
    <t>Příplatek k vod. přemístění hor.1-4 za další 1 km</t>
  </si>
  <si>
    <t>Položka pořadí 7 : 286,40000*3</t>
  </si>
  <si>
    <t>199000002R00</t>
  </si>
  <si>
    <t>Poplatek za skládku horniny 1- 4</t>
  </si>
  <si>
    <t>Položka pořadí 6 : 286,40000</t>
  </si>
  <si>
    <t>113106231R00</t>
  </si>
  <si>
    <t>Rozebrání dlažeb ze zámkové dlažby v kamenivu</t>
  </si>
  <si>
    <t xml:space="preserve">Rozebrání dlažeb ze zámkové dlažby v kamenivu : </t>
  </si>
  <si>
    <t>Stávající chodník : 2,0</t>
  </si>
  <si>
    <t>113202111R00</t>
  </si>
  <si>
    <t>Vytrhání obrub obrubníků silničních</t>
  </si>
  <si>
    <t>m</t>
  </si>
  <si>
    <t xml:space="preserve">Vytrhání obrub z krajníků nebo obrubníků stojatých : </t>
  </si>
  <si>
    <t>Nároží křizovatky s ulicí Pod školou : 61</t>
  </si>
  <si>
    <t>174101101R00</t>
  </si>
  <si>
    <t>Zásyp jam, rýh, šachet se zhutněním</t>
  </si>
  <si>
    <t xml:space="preserve">Štěrkodrť frakce 0,0 až 32,0 mm, třída A : </t>
  </si>
  <si>
    <t>Dosypávky se zhutněním : 22,4</t>
  </si>
  <si>
    <t>58344169R</t>
  </si>
  <si>
    <t>Štěrkodrtě frakce 0-32 A</t>
  </si>
  <si>
    <t>t</t>
  </si>
  <si>
    <t>SPCM</t>
  </si>
  <si>
    <t>Specifikace</t>
  </si>
  <si>
    <t>POL3_1</t>
  </si>
  <si>
    <t>Dosypávky se zhutněním : 22,4*1,8</t>
  </si>
  <si>
    <t>167103101R00</t>
  </si>
  <si>
    <t>Nakládání výkopku zeminy schopné zúrodnění</t>
  </si>
  <si>
    <t>181301102R00</t>
  </si>
  <si>
    <t>Rozprostření ornice, rovina, tl. 10-15 cm,do 500m2</t>
  </si>
  <si>
    <t>Zpětné ohumusování a osetí tl 150 mm : 93,0</t>
  </si>
  <si>
    <t>180402111R00</t>
  </si>
  <si>
    <t>Založení trávníku parkového výsevem v rovině</t>
  </si>
  <si>
    <t>Zpetné ohumusování a osetí tl. 150 mm : 93,0</t>
  </si>
  <si>
    <t>00572410R</t>
  </si>
  <si>
    <t>Směs travní parková II. mírná zátěž, á 25 kg</t>
  </si>
  <si>
    <t>kg</t>
  </si>
  <si>
    <t>Zpetné ohumusování a osetí tl. 150 mm : 93,0*0,05</t>
  </si>
  <si>
    <t>Ztratné 0,35 kg</t>
  </si>
  <si>
    <t>577131211R00</t>
  </si>
  <si>
    <t>Beton asfalt. ACO 8,nebo ACO 11, do 3 m, tl. 4 cm</t>
  </si>
  <si>
    <t xml:space="preserve">Skladba asfaltové vozovky zapravení : </t>
  </si>
  <si>
    <t xml:space="preserve">Asfaltový beton pro obrusné vrstvy : </t>
  </si>
  <si>
    <t>40 mm AC0 11+, 50/70 : 626,0</t>
  </si>
  <si>
    <t xml:space="preserve">Skladba asfaltové vozovky celá konstrukce : </t>
  </si>
  <si>
    <t>40 mm AC0 11+, 50/70 : 717,0</t>
  </si>
  <si>
    <t>573231110R00</t>
  </si>
  <si>
    <t>Postřik živičný spojovací z emulze 0,3-0,5 kg/m2</t>
  </si>
  <si>
    <t xml:space="preserve">Spojovací postřik : </t>
  </si>
  <si>
    <t>PS - E, 0,40 kg/m2 zbyt. poj. : 626,0</t>
  </si>
  <si>
    <t>PS - E, 0,40 kg/m2 zbyt. poj. : 717,0</t>
  </si>
  <si>
    <t>565151111R00</t>
  </si>
  <si>
    <t>Podklad z obal kam.ACP 16+,ACP 22+,do 3 m,tl. 7 cm</t>
  </si>
  <si>
    <t xml:space="preserve">Asfaltový beton pro ložní vrstvy : </t>
  </si>
  <si>
    <t>70 mm ACL 16+, 50/70 : 156,5</t>
  </si>
  <si>
    <t xml:space="preserve">V ploše 25% části s výměnou pouze obrusné vrstvy : </t>
  </si>
  <si>
    <t>Mezisoučet</t>
  </si>
  <si>
    <t>70 mm ACL 16+, 50/70 : 717,0</t>
  </si>
  <si>
    <t>573231111R00</t>
  </si>
  <si>
    <t>Postřik živičný spojovací z emulze 0,5-0,7 kg/m2</t>
  </si>
  <si>
    <t>PS - E, 0,50 kg/m2 zbyt. poj. : 156,5</t>
  </si>
  <si>
    <t>PS - E, 0,50 kg/m2 zbyt. poj. : 717,0</t>
  </si>
  <si>
    <t>573111112R00</t>
  </si>
  <si>
    <t>Postřik živičný infiltr.+ posyp,z asfaltu 1 kg/m2</t>
  </si>
  <si>
    <t xml:space="preserve">Infiltrační postřik : </t>
  </si>
  <si>
    <t>PS - E, 0,80 kg/m2 zbyt. poj. : 156,5</t>
  </si>
  <si>
    <t>PS - E, 0,80 kg/m2 zbyt. poj. : 717,0</t>
  </si>
  <si>
    <t>564851111RT2</t>
  </si>
  <si>
    <t>Podklad ze štěrkodrti po zhutnění tloušťky 15 cm, štěrkodrť frakce 0-32 mm</t>
  </si>
  <si>
    <t>150 mm ŠDa 0/32 Ge Štěrkodrť fr, 0/32 mm : 756,0</t>
  </si>
  <si>
    <t>min 150 mm ŠDa 0/32 Ge Štěrkodrť fr, 0/32 mm : 793,8</t>
  </si>
  <si>
    <t xml:space="preserve">Konstrukce pojížděné dlážděné vozovky : </t>
  </si>
  <si>
    <t>150 mm ŠDb 0/32 Gn Štěrkodrť fr, 0/32 mm : 64,0</t>
  </si>
  <si>
    <t>min 150 mm ŠDb 0/32 Gn Štěrkodrť fr, 0/32 mm : 64,0</t>
  </si>
  <si>
    <t>181101102R00</t>
  </si>
  <si>
    <t>Úprava pláně v zářezech v hor. 1-4, se zhutněním</t>
  </si>
  <si>
    <t>Urovnaná a zhutněná pláň 45 MPa : 793,8</t>
  </si>
  <si>
    <t xml:space="preserve">Konstrukce dlážděného chodníku : </t>
  </si>
  <si>
    <t>Urovnaná a zhutněná pláň 30 MPa : 6,5</t>
  </si>
  <si>
    <t>Urovnaná a zhutněná pláň 30 MPa : 64,0</t>
  </si>
  <si>
    <t xml:space="preserve">Dlažba ze žulových kostek : </t>
  </si>
  <si>
    <t>Urovnaná a zhutněná pláň 30 MPa : 10,5</t>
  </si>
  <si>
    <t>596215020R00</t>
  </si>
  <si>
    <t>Kladení zámkové dlažby tl. 6 cm do drtě tl. 3 cm</t>
  </si>
  <si>
    <t xml:space="preserve">Betonová dlažba tl. 60 mm : </t>
  </si>
  <si>
    <t>Betonová dlažba šedá : 55,4</t>
  </si>
  <si>
    <t>Betonová dlažba červená - reliéfní : 3,6</t>
  </si>
  <si>
    <t>596215028R00</t>
  </si>
  <si>
    <t>Příplatek za více barev dlažby tl. 6 cm, do drtě</t>
  </si>
  <si>
    <t>Položka pořadí 27 : 3,6</t>
  </si>
  <si>
    <t>59245110R</t>
  </si>
  <si>
    <t>Dlažba 20x10x6 cm přírodní</t>
  </si>
  <si>
    <t>Ztratné 10% : 0,1*55,4</t>
  </si>
  <si>
    <t>592451151R</t>
  </si>
  <si>
    <t>Dlažba 20x10x6 cm červená, dlažba pro nevidomé</t>
  </si>
  <si>
    <t>Ztratné 10% : 0,1*3,6</t>
  </si>
  <si>
    <t>596215040R00</t>
  </si>
  <si>
    <t>Kladení zámkové dlažby tl. 8 cm do drtě tl. 4 cm</t>
  </si>
  <si>
    <t>Betonová dlažba tl. 80 mm : 58,5</t>
  </si>
  <si>
    <t>592451170R</t>
  </si>
  <si>
    <t>Dlažba 20x10x8 cm přírodní</t>
  </si>
  <si>
    <t>Betonová dlažba tl. 80 mm : 47,3</t>
  </si>
  <si>
    <t>Ztratné 10% : 47,3*0,1</t>
  </si>
  <si>
    <t>592451171R</t>
  </si>
  <si>
    <t>Dlažba 20x10x8 cm červená</t>
  </si>
  <si>
    <t>POL3_</t>
  </si>
  <si>
    <t xml:space="preserve">Konstrukce pojížděné dlážděné vozovky :  : </t>
  </si>
  <si>
    <t>Betonová dlažba tl. 80 mm : : 7</t>
  </si>
  <si>
    <t>Ztratné 10%: : 0,1*7,0</t>
  </si>
  <si>
    <t>592451171R1</t>
  </si>
  <si>
    <t>Dlažba 20x10x8 cm červená, reliéfní</t>
  </si>
  <si>
    <t>Vlastní</t>
  </si>
  <si>
    <t>Betonová dlažba tl. 80 mm : : 4,2</t>
  </si>
  <si>
    <t>Ztratné 10%: : 0,1*4,2</t>
  </si>
  <si>
    <t>564851112RT2</t>
  </si>
  <si>
    <t>Podklad ze štěrkodrti po zhutnění tloušťky 16 cm, štěrkodrť frakce 0-32 mm</t>
  </si>
  <si>
    <t>160 mm ŠDb 0/32 Gn Štěrkodrť fr, 0/32 mm : 64,9</t>
  </si>
  <si>
    <t>591241111RX1</t>
  </si>
  <si>
    <t>Kladení dlažby drobné kostky, lože z betonu tl. 10 cm</t>
  </si>
  <si>
    <t>Indiv</t>
  </si>
  <si>
    <t>Žulové kostky 120x120x120mm : 9,5</t>
  </si>
  <si>
    <t xml:space="preserve">Lože - drť frakce 4/8, tl. 40 mm : </t>
  </si>
  <si>
    <t xml:space="preserve">Pro kladení dlažby z žulových kostek drobných budou použity žulové kostky získané rozebráním stávající plochy samostatného sjezdu v rámci SO 301. Jedná se o dlažební kostky z položky č. 15 z SO 301 : </t>
  </si>
  <si>
    <t>564861111RT2</t>
  </si>
  <si>
    <t>Podklad ze štěrkodrti po zhutnění tloušťky 20 cm, štěrkodrť frakce 0-32 mm</t>
  </si>
  <si>
    <t>200 mm ŠDb 0/32 Gn Štěrkodrť fr, 0/32 mm : 10,5</t>
  </si>
  <si>
    <t>564871111RX3</t>
  </si>
  <si>
    <t>Podklad ze štěrkodrti po zhutnění tloušťky 30 cm, štěrkodrť frakce 0-63 mm</t>
  </si>
  <si>
    <t>Výměna podloží za štěrkodrť ŠDb 0/63 : 831,8</t>
  </si>
  <si>
    <t>289970111R00</t>
  </si>
  <si>
    <t>Vrstva geotextilie 300g/m2</t>
  </si>
  <si>
    <t>Separační geotextilie 300g/m2, garantovaná životnost 25 let : 915,0</t>
  </si>
  <si>
    <t>460030081R00</t>
  </si>
  <si>
    <t>Řezání spáry v asfaltu nebo betonu</t>
  </si>
  <si>
    <t>Zařezání spáry : 193,5</t>
  </si>
  <si>
    <t>599142111R00</t>
  </si>
  <si>
    <t>Úprava zálivky dil.spár hloubky do 4 cm š. do 4 cm</t>
  </si>
  <si>
    <t>Zaliti spáry zalivkou z modifikovaného asfaltu : 193,5</t>
  </si>
  <si>
    <t>89921OZ0</t>
  </si>
  <si>
    <t>Výšková úprava poklopů</t>
  </si>
  <si>
    <t>kus</t>
  </si>
  <si>
    <t>Agregovaná položka</t>
  </si>
  <si>
    <t>POL2_1</t>
  </si>
  <si>
    <t xml:space="preserve">Výšková úprava poklopů : </t>
  </si>
  <si>
    <t>kanalizační poklop : 6</t>
  </si>
  <si>
    <t>vodovodní šoupě/hydrant : 18</t>
  </si>
  <si>
    <t>plynovodní šoupě : 11</t>
  </si>
  <si>
    <t>917862111RX3</t>
  </si>
  <si>
    <t>Osazení stojat. obrub.bet. s opěrou,lože z C 25/30 XF2+XD1</t>
  </si>
  <si>
    <t>Silniční betonový obrubnik 100/25/15 cm včetně uložení a obetonování obvykle 100 mm : 162,0</t>
  </si>
  <si>
    <t>Nájezdový betonový obrubnik 100/15/15 cm včetně uložení a obetonování obvykle 100 mm : 40,1</t>
  </si>
  <si>
    <t>Chodníkový betonový obrubník 100/20/10 cm včetně uložení a obetonování obvykle 100 mm : 44,1</t>
  </si>
  <si>
    <t>Přechodový obrubník levý 100/15-25/15 cm včetně uložení a obetonování obvykle 100 mm : 8,00</t>
  </si>
  <si>
    <t>Přechodový obrubník pravý 100/15-25/15 cm včetně uložení a obetonování obvykle 100 mm : 6,0</t>
  </si>
  <si>
    <t>59217472R</t>
  </si>
  <si>
    <t>Obrubník silniční 1000/150/250 šedý</t>
  </si>
  <si>
    <t xml:space="preserve">Silniční betonový obrubnik 100/25/15 cm včetně uložení a obetonování obvykle 100 mm : </t>
  </si>
  <si>
    <t>cca 162,0*1,05= : 171</t>
  </si>
  <si>
    <t>59217476R</t>
  </si>
  <si>
    <t>Obrubník silniční nájezdový 1000/150/150 šedý</t>
  </si>
  <si>
    <t xml:space="preserve">Nájezdový betonový obrubnik 100/15/15 cm včetně uložení a obetonování obvykle 100 mm : </t>
  </si>
  <si>
    <t>40,1*1,05=42,105 : 43</t>
  </si>
  <si>
    <t>59217420R</t>
  </si>
  <si>
    <t>Obrubník chodníkový 1000/100/200, přírodní</t>
  </si>
  <si>
    <t xml:space="preserve">Chodníkový betonový obrubník 100/20/10 cm včetně uložení a obetonování obvykle 100 mm : </t>
  </si>
  <si>
    <t>44,1*1,05=46,305 : 47</t>
  </si>
  <si>
    <t>59217480R</t>
  </si>
  <si>
    <t>Obrubník silniční přechodový L 1000/150/150-250</t>
  </si>
  <si>
    <t xml:space="preserve">Přechodový obrubník levý 100/15-25/15 cm včetně uložení a obetonování obvykle 100 mm : </t>
  </si>
  <si>
    <t>8,0*1,05=8,4 : 9</t>
  </si>
  <si>
    <t>59217481R</t>
  </si>
  <si>
    <t>Obrubník silniční přechodový P 1000/150/150-250</t>
  </si>
  <si>
    <t xml:space="preserve">Přechodový obrubník pravý 100/15-25/15 cm včetně uložení a obetonování obvykle 100 mm : </t>
  </si>
  <si>
    <t>6,0*1,05=6,36 : 7</t>
  </si>
  <si>
    <t>952312151RX4</t>
  </si>
  <si>
    <t>Betonové lože z betonu C 25/30 XF2+XD1</t>
  </si>
  <si>
    <t>Betonové lože navíc - beton C25/30 XF2+XD1 : 2,6</t>
  </si>
  <si>
    <t>914991006R00</t>
  </si>
  <si>
    <t>Montáž výstražného světla vč.baterie a seřízení</t>
  </si>
  <si>
    <t xml:space="preserve">Přechodné dopravní značení po dobu 3 měsíců : </t>
  </si>
  <si>
    <t xml:space="preserve">Dočasné dopravni znacky : </t>
  </si>
  <si>
    <t>Žluté světlo S7 typ 1 : 6</t>
  </si>
  <si>
    <t>914992006R00</t>
  </si>
  <si>
    <t>Nájem výstražného světla vč.baterie-den</t>
  </si>
  <si>
    <t>Žluté světlo S7 typ 1 : 6*30*3</t>
  </si>
  <si>
    <t>914993006R00</t>
  </si>
  <si>
    <t>Demontáž dočasného výstražného světla vč. baterie</t>
  </si>
  <si>
    <t>6,00000</t>
  </si>
  <si>
    <t>914991003R00</t>
  </si>
  <si>
    <t>Montáž dočasné zábrany vč. sloupků a podstavců</t>
  </si>
  <si>
    <t>Značka Z2 Zábrana pro označení uzavírky : 4</t>
  </si>
  <si>
    <t>914992003R00</t>
  </si>
  <si>
    <t>Nájem zábrany včetně podstavců - den</t>
  </si>
  <si>
    <t>Značka Z2 Zábrana pro označení uzavírky : 4*30*3</t>
  </si>
  <si>
    <t>914993003R00</t>
  </si>
  <si>
    <t>Demontáž dočasné zábrany vč.sloupků a podstavců</t>
  </si>
  <si>
    <t>4,00000</t>
  </si>
  <si>
    <t>914991001R00</t>
  </si>
  <si>
    <t>Montáž dočasné značky včetně stojanu</t>
  </si>
  <si>
    <t>Značka Z4a oboustranná : 20</t>
  </si>
  <si>
    <t>Značka B1 + E13 "Mimo vozidla s povolením stavby" : 2</t>
  </si>
  <si>
    <t>Značka A15 : 2</t>
  </si>
  <si>
    <t>914992001R00</t>
  </si>
  <si>
    <t>Nájem dopravní značky včetně stojanu - den</t>
  </si>
  <si>
    <t>Značka Z4a oboustranná : 20*30*3</t>
  </si>
  <si>
    <t>Značka B1 + E13 "Mimo vozidla s povolením stavby" : 2*30*3</t>
  </si>
  <si>
    <t>Značka A15 : 2*30*3</t>
  </si>
  <si>
    <t>914993001R00</t>
  </si>
  <si>
    <t>Demontáž dočasné značky včetně stojanu</t>
  </si>
  <si>
    <t>24,00000</t>
  </si>
  <si>
    <t>914991001RX1a</t>
  </si>
  <si>
    <t>Mobilní oplocení pro tvorbu koridoru pro chodce : 412</t>
  </si>
  <si>
    <t>914992001RX1b</t>
  </si>
  <si>
    <t>Mobilní oplocení pro tvorbu koridoru pro chodce : 412*30*2</t>
  </si>
  <si>
    <t>914993001RX1c</t>
  </si>
  <si>
    <t>412</t>
  </si>
  <si>
    <t>914001125R00</t>
  </si>
  <si>
    <t>Osazení svislé dopr.značky na sloupek nebo konzolu</t>
  </si>
  <si>
    <t>POL1_</t>
  </si>
  <si>
    <t>nová značka E2b a její osazení na stávající sloupek : 1</t>
  </si>
  <si>
    <t>40445141.AR</t>
  </si>
  <si>
    <t>Značka dopr dodat E1,2a,b 500/500 fól 1, EG 7letá</t>
  </si>
  <si>
    <t>914001111R00</t>
  </si>
  <si>
    <t>Osazení svislé doprav.značky a sloupku, bet.základ</t>
  </si>
  <si>
    <t>B24a : 1</t>
  </si>
  <si>
    <t>B24b : 1</t>
  </si>
  <si>
    <t>B2 : 2</t>
  </si>
  <si>
    <t>IP4b : 2</t>
  </si>
  <si>
    <t xml:space="preserve">Posun stávajících dopravních značek do nové polohy : </t>
  </si>
  <si>
    <t>IZ5a : 1</t>
  </si>
  <si>
    <t>IZ5b : 1</t>
  </si>
  <si>
    <t>404459503R</t>
  </si>
  <si>
    <t>Sloupek Fe pr.60 pozinkovaný, l= 3000 mm</t>
  </si>
  <si>
    <t>40445321R</t>
  </si>
  <si>
    <t>Značka dopr.zákazové B1-B34 700 mm,poz.ref.tř.2</t>
  </si>
  <si>
    <t>RTS 17/ I</t>
  </si>
  <si>
    <t>40445044.AR</t>
  </si>
  <si>
    <t>Značka dopr inf IP 4b-7,10a,b 500/500 fól1,EG7letá</t>
  </si>
  <si>
    <t>966006132R00</t>
  </si>
  <si>
    <t>Odstranění doprav.značek se sloupky, s bet.patkami</t>
  </si>
  <si>
    <t>915791112R00</t>
  </si>
  <si>
    <t>Předznačení pro značení stopčáry, zebry, nápisů</t>
  </si>
  <si>
    <t>V10a : 3</t>
  </si>
  <si>
    <t>V13 : 7</t>
  </si>
  <si>
    <t>V2b 1,5/1,5/0,25 : 6</t>
  </si>
  <si>
    <t>915721112R00</t>
  </si>
  <si>
    <t>Vodorovné značení silnovrstvé stopčar,zeber atd.</t>
  </si>
  <si>
    <t>915721122RX1</t>
  </si>
  <si>
    <t xml:space="preserve">D+M vodorovné značení z elastomeru, výstupky, lepené na vyzrálý podklad, dle PD </t>
  </si>
  <si>
    <t>Varovný pás z elastomeru šířky 400 mm nalepený na očištěný povrch vozovky : 5,5*0,4</t>
  </si>
  <si>
    <t>Signální pás z elastomeru šířky 800 mm nalepený na očištěný povrch vozovky : 7*0,8</t>
  </si>
  <si>
    <t>OST000X01</t>
  </si>
  <si>
    <t>Stranová přeložka kabelů CETIN o 0,5 m</t>
  </si>
  <si>
    <t>Stranová přeložka kabelů CETIN o 0,5 m : : 50</t>
  </si>
  <si>
    <t>OST000X03</t>
  </si>
  <si>
    <t xml:space="preserve">D+M rezervní opatření - rezervní chráničky PE160 pro sdělovací kabely </t>
  </si>
  <si>
    <t>460510221RT1</t>
  </si>
  <si>
    <t>Žlab kabelový prefabrikovaný TK 1, asfaltovaný včetně dodávky žlabu a poklopu</t>
  </si>
  <si>
    <t>Opatření stávajících  sdělovacích kabelů : 31</t>
  </si>
  <si>
    <t>998225111R00</t>
  </si>
  <si>
    <t>Přesun hmot, pozemní komunikace, kryt živičný</t>
  </si>
  <si>
    <t>979081111R00</t>
  </si>
  <si>
    <t>Odvoz suti a vybour. hmot na skládku do 1 km</t>
  </si>
  <si>
    <t>Přesun suti</t>
  </si>
  <si>
    <t>POL8_</t>
  </si>
  <si>
    <t>979081121R00</t>
  </si>
  <si>
    <t>Příplatek k odvozu za každý další 1 km</t>
  </si>
  <si>
    <t>979990103R00</t>
  </si>
  <si>
    <t>Poplatek za skládku suti - beton do 30x30 cm</t>
  </si>
  <si>
    <t>POL1_9</t>
  </si>
  <si>
    <t>Rozebrání dlažeb ze zámkové dlažby v kamenivu : 0,45</t>
  </si>
  <si>
    <t>Vytrhání obrub obrubníků silničních : 16,47</t>
  </si>
  <si>
    <t>Odstranění doprav.značek se sloupky, s bet.patkami : 0,16</t>
  </si>
  <si>
    <t>979990112R00</t>
  </si>
  <si>
    <t>Poplatek za skládku suti-obal.kam.-asfalt do 30x30</t>
  </si>
  <si>
    <t>Fréz.živič.krytu nad 500 m2, bez překážek, tl.5 cm : 113,41</t>
  </si>
  <si>
    <t>Fréz.živič krytu nad 500 m2, bez překážek,tl.10 cm : 101,024</t>
  </si>
  <si>
    <t>199000003RX1</t>
  </si>
  <si>
    <t>Poplatek za skládku kamenivo</t>
  </si>
  <si>
    <t>Odstranění podkladu nad 50 m2,kam.drcené tl.30 cm : 259,116</t>
  </si>
  <si>
    <t>00523  R</t>
  </si>
  <si>
    <t>Zkoušky a revize</t>
  </si>
  <si>
    <t>Soubor</t>
  </si>
  <si>
    <t>005111020R</t>
  </si>
  <si>
    <t>Vytyčení stavby</t>
  </si>
  <si>
    <t xml:space="preserve">Geodetické zaměření rohů stavby, stabilizace bodů a sestavení laviček. : </t>
  </si>
  <si>
    <t>Vyhotovení protokolu o vytyčení stavby se seznamem souřadnic vytyčených bodů a jejich polohopisnými (S-JTSK) a výškopisnými (Bpv) hodnotami. : 1</t>
  </si>
  <si>
    <t>005111021R</t>
  </si>
  <si>
    <t>Vytyčení inženýrských sítí</t>
  </si>
  <si>
    <t>Zaměření a vytýčení stávajících inženýrských sítí v místě stavby z hlediska jejich ochrany při provádění stavby. : 1</t>
  </si>
  <si>
    <t>005121 R</t>
  </si>
  <si>
    <t>Zařízení staveniště</t>
  </si>
  <si>
    <t>Veškeré náklady spojené s vybudováním, provozem a odstraněním zařízení staveniště. : 1</t>
  </si>
  <si>
    <t>005241010R</t>
  </si>
  <si>
    <t>Dokumentace skutečného provedení</t>
  </si>
  <si>
    <t>Náklady na vyhotovení dokumentace skutečného provedení stavby a její předání objednateli v požadované formě a požadovaném počtu. : 1</t>
  </si>
  <si>
    <t>005241020R</t>
  </si>
  <si>
    <t>Geodetické zaměření skutečného provedení</t>
  </si>
  <si>
    <t>Náklady na provedení skutečného zaměření stavby v rozsahu nezbytném pro zápis změny do katastru nemovitostí a dokumentace skutečného provedení stavby. : 1</t>
  </si>
  <si>
    <t>SUM</t>
  </si>
  <si>
    <t>Poznámky uchazeče k zadání</t>
  </si>
  <si>
    <t>POPUZIV</t>
  </si>
  <si>
    <t>END</t>
  </si>
  <si>
    <t>Sejmutí ornice s přemístěním přes 50 do 100 m tl. 150 mm : 171,0*0,15</t>
  </si>
  <si>
    <t>- plocha deponie obce : 25,65</t>
  </si>
  <si>
    <t>Zpětné ohumusování a osetí tl 150 mm : 25,65</t>
  </si>
  <si>
    <t>Fréz. živič. krytu nad 500 m2, bez překážek, tl.5 cm : 273,0</t>
  </si>
  <si>
    <t>Fréz. živič. krytu nad 500 m2, bez překážek, tl.10 cm : 273,0</t>
  </si>
  <si>
    <t>Podkladní vrstvy vozovky ul. Šafránka : 273,0</t>
  </si>
  <si>
    <t>139601102R00</t>
  </si>
  <si>
    <t>Ruční výkop jam, rýh a šachet v hornině tř. 3</t>
  </si>
  <si>
    <t xml:space="preserve">Výkop jam pro sestavení 8 kanalizačních šachet : </t>
  </si>
  <si>
    <t>- rozměry výkopu 1,8 x 1,8 x 2,6 m : (1,8*1,8*2,6)*8</t>
  </si>
  <si>
    <t xml:space="preserve">Výkop jam pro sestavení 6 uličních vpustí : </t>
  </si>
  <si>
    <t>- rozměry výkopu 1,5 x 1,5 x 1,5 m : (1,5*1,5*1,5)*6</t>
  </si>
  <si>
    <t xml:space="preserve">Výkop rýh pro kanalizační přípojky : : </t>
  </si>
  <si>
    <t xml:space="preserve">- rozměry výkopu 1,0 x 1,5 m x délka přípojky : : </t>
  </si>
  <si>
    <t>UV01 : : (6,0)*1,0*1,50</t>
  </si>
  <si>
    <t>UV02 : : (5,0)*1,0*1,50</t>
  </si>
  <si>
    <t>UV03 : : (2,0)*1,0*1,50</t>
  </si>
  <si>
    <t>UV04 : : (2,0)*1,0*1,50</t>
  </si>
  <si>
    <t>UV05 : : (6,0)*1,0*1,50</t>
  </si>
  <si>
    <t>UV06 : : (6,0)*1,0*1,50</t>
  </si>
  <si>
    <t>UV07 : : (6,0)*1,0*1,50</t>
  </si>
  <si>
    <t>UV08 : : (2,0)*1,0*1,50</t>
  </si>
  <si>
    <t xml:space="preserve">Výkop rýh pro kanalizační potrubí : : </t>
  </si>
  <si>
    <t>DN 800 - rozměry výkopu 1,6x2,6x délka potrubí : : (8,0)*1,6*2,6</t>
  </si>
  <si>
    <t>DN 600 - rozměry výkopu 1,4x2,4x délka potrubí : : (102,0)*1,4*2,4</t>
  </si>
  <si>
    <t>DN 500 - rozměry výkopu 1,3x2,3x délka potrubí : : (56,0)*1,3*2,3</t>
  </si>
  <si>
    <t>DN 400 - rozměry výkopu 1,2x2,1x délka potrubí : : (5,0)*1,2*2,1</t>
  </si>
  <si>
    <t>131201112R00</t>
  </si>
  <si>
    <t>Hloubení nezapaž. jam hor.3 do 1000 m3, STROJNĚ</t>
  </si>
  <si>
    <t xml:space="preserve">Výkop jam pro sestavení 2 kanalizačních šachet : : </t>
  </si>
  <si>
    <t>- rozměry výkopu 1,8 x 1,8 x 2,6 m : : (1,8*1,8*2,6)*2</t>
  </si>
  <si>
    <t xml:space="preserve">Výkop jam pro sestavení 2 uličních vpustí : : </t>
  </si>
  <si>
    <t>- rozměry výkopu 1,5 x 1,5 x 1,5 m : : (1,5*1,5*1,5)*2</t>
  </si>
  <si>
    <t>131201119R00</t>
  </si>
  <si>
    <t>Příplatek za lepivost - hloubení nezap.jam v hor.3</t>
  </si>
  <si>
    <t>87,642+23,598</t>
  </si>
  <si>
    <t>132201212R00</t>
  </si>
  <si>
    <t>Hloubení rýh š.do 200 cm hor.3 do 1000m3,STROJNĚ</t>
  </si>
  <si>
    <t xml:space="preserve">Výkop rýh pro kanalizační potrubí : </t>
  </si>
  <si>
    <t>DN 800 - rozměry výkopu 1,6x2,6x délka potrubí : (42,0)*1,6*2,6</t>
  </si>
  <si>
    <t>DN 400 - rozměry výkopu 1,2x2,1x délka potrubí : (26,0)*1,2*2,1</t>
  </si>
  <si>
    <t>DN 300 - rozměry výkopu 1,1x2,0x délka potrubí : (4,0)*1,1*2,0</t>
  </si>
  <si>
    <t>132201219R00</t>
  </si>
  <si>
    <t>Přípl.za lepivost,hloubení rýh 200cm,hor.3,STROJNĚ</t>
  </si>
  <si>
    <t>608,54+249,04</t>
  </si>
  <si>
    <t>Odvoz na skládku do 10 km + poplatek za skládkování : 696,182+23,598+249,04</t>
  </si>
  <si>
    <t>Odvoz na skládku do 10 km + poplatek za skládkování : 968,82*3</t>
  </si>
  <si>
    <t>968,82</t>
  </si>
  <si>
    <t>Nároží křizovatky s ulicí Pod školou : 11,0</t>
  </si>
  <si>
    <t>Stávající obrubníky podél ulice Šafránka : 68,0</t>
  </si>
  <si>
    <t>113106221R00</t>
  </si>
  <si>
    <t>Rozebrání dlažeb z drobných kostek v kam. těženém</t>
  </si>
  <si>
    <t xml:space="preserve">Rozebrání dlažeb ze žulových kostek : </t>
  </si>
  <si>
    <t>Sjezd - staničení 0,200 km : 12,0</t>
  </si>
  <si>
    <t>Rozebrání dlažeb ze zámkové dlažby v kamenivu : 12,0</t>
  </si>
  <si>
    <t xml:space="preserve">Zásyp jam, rýh, šachet se zhutněním : </t>
  </si>
  <si>
    <t>Zásyp sestavených uličních vpustí : 16,0</t>
  </si>
  <si>
    <t>Zásyp přípojek : 66,5</t>
  </si>
  <si>
    <t>Zásyp sestavených kanalizačních šachet : 26,0</t>
  </si>
  <si>
    <t>Zásyp kanalizačního potrubí štěrkodrtí až do výšky povrchu komunikace : 643,6</t>
  </si>
  <si>
    <t>Štěrkodrť frakce 0,0 až 32,0 mm, třída A : 752,1*1,8</t>
  </si>
  <si>
    <t>Zpětné ohumusování a osetí tl 150 mm : 171,0</t>
  </si>
  <si>
    <t>Zpetné ohumusování a osetí tl. 150 mm : 171,0</t>
  </si>
  <si>
    <t>Zpetné ohumusování a osetí tl. 150 mm : 171,0*0,03</t>
  </si>
  <si>
    <t>10% ztratné : 5,13*0,1</t>
  </si>
  <si>
    <t>451572111R00</t>
  </si>
  <si>
    <t>Lože pod potrubí z kameniva těženého 0 - 4 mm</t>
  </si>
  <si>
    <t>Podsyp kanalizace z písku, štěrkopísku, nebo štěrkodrti frakce 0/4 nebo 0/8 : 36,8</t>
  </si>
  <si>
    <t>175101101RT2</t>
  </si>
  <si>
    <t>Obsyp potrubí bez prohození sypaniny s dodáním štěrkopísku</t>
  </si>
  <si>
    <t>Obsyp kanaliizace z písku, štěrkopísku, nebo štěrkodrti frakce 0/4 nebo 0/8 : 183</t>
  </si>
  <si>
    <t>151101102R00</t>
  </si>
  <si>
    <t>Pažení a rozepření stěn rýh - příložné - hl.do 4 m</t>
  </si>
  <si>
    <t>151101112R00</t>
  </si>
  <si>
    <t>Odstranění pažení stěn rýh - příložné - hl. do 4 m</t>
  </si>
  <si>
    <t>115101201R00</t>
  </si>
  <si>
    <t>Čerpání vody na výšku do 10 m, přítok do 500 l/min</t>
  </si>
  <si>
    <t>h</t>
  </si>
  <si>
    <t>Čerpání dešťové vody přerušené kanalizace Větev A : 48</t>
  </si>
  <si>
    <t>Čerpání dešťové vody přerušené kanalizace Větev B : 48</t>
  </si>
  <si>
    <t>115101301R00</t>
  </si>
  <si>
    <t>Pohotovost čerp.soupravy, výška 10 m, přítok 500 l</t>
  </si>
  <si>
    <t>den</t>
  </si>
  <si>
    <t>Čerpání dešťové vody přerušené kanalizace Větev A : 90</t>
  </si>
  <si>
    <t>Čerpání dešťové vody přerušené kanalizace Větev B : 90</t>
  </si>
  <si>
    <t>212750010RAB</t>
  </si>
  <si>
    <t>Trativody z drenážních trubek, lože štěrkopís.,obsyp kamenivem,světlost trub 10cm</t>
  </si>
  <si>
    <t>Drenážní trubka pro odvodnění kanalizačního výkopu DN 100 : 241,0</t>
  </si>
  <si>
    <t>894384X01</t>
  </si>
  <si>
    <t>Šachty kanalizační z prostého betonu do 1600 mm (dle PD)</t>
  </si>
  <si>
    <t>Kanalizační šachta betonová DN1500 plný poklop třídy únosnosti D400 : 3</t>
  </si>
  <si>
    <t xml:space="preserve">DŠ-A00, DŠ-A01, DŠ-A02 : </t>
  </si>
  <si>
    <t xml:space="preserve">DŠ-A00  bude opatřena poklopem s mříží umožňující vtok dešťové vody : </t>
  </si>
  <si>
    <t>894371X02</t>
  </si>
  <si>
    <t>Šachty kanalizační z prostého betonu do 1000 mm (dle PD)</t>
  </si>
  <si>
    <t>Kanalizační šachta betonová DN1000 plný poklop třídy únosnosti D400 : 7</t>
  </si>
  <si>
    <t xml:space="preserve">DŠ-A03 až DŠ-A07 a DŠ-B01 a DŠ-B02 : </t>
  </si>
  <si>
    <t xml:space="preserve">DŠ-A04 bude opatřena poklopem s mříží umožňující vtok dešťové vody : </t>
  </si>
  <si>
    <t>831350016RX2</t>
  </si>
  <si>
    <t>Plastové kanalizační potrubí DN 800 PP SN16 korugované : 50,0</t>
  </si>
  <si>
    <t xml:space="preserve">mezi šachtami DŠ-A00 - DŠ-A02 : </t>
  </si>
  <si>
    <t>831350016RX1</t>
  </si>
  <si>
    <t>Plastové kanalizační potrubí DN 600 PP SN16 korugované : 101,0</t>
  </si>
  <si>
    <t xml:space="preserve">mezi šachtami DŠ-A02 - DŠ-A05 : </t>
  </si>
  <si>
    <t>871413121RX1</t>
  </si>
  <si>
    <t>Montáž trub z plastu, gumový kroužek, DN 500 včetně dodávky trub PVC hrdlových 400x9,8x5000</t>
  </si>
  <si>
    <t>Plastové kanalizační potrubí DN 500 PVC-U SN 16 : 56,0</t>
  </si>
  <si>
    <t xml:space="preserve">mezi šachtami DŠ-A05 - DŠ-A08 : </t>
  </si>
  <si>
    <t>871393121RT2</t>
  </si>
  <si>
    <t>Montáž trub z plastu, gumový kroužek, DN 400 včetně dodávky trub PVC hrdlových 400x9,8x5000</t>
  </si>
  <si>
    <t>Plastové kanalizační potrubí DN 400 PVC-U SN 12 : 31,0</t>
  </si>
  <si>
    <t xml:space="preserve">mezi šachtami DŠ-A05 - DŠ-B02 : </t>
  </si>
  <si>
    <t>871373121RT2</t>
  </si>
  <si>
    <t>Montáž trub z plastu, gumový kroužek, DN 300 včetně dodávky trub PVC hrdlových 315x7,7x5000</t>
  </si>
  <si>
    <t>Plastové kanalizační potrubí DN 300 PVC-U SN 12 : 3,0</t>
  </si>
  <si>
    <t xml:space="preserve">napojení stávajícího potrubí od školy do šachty DŠ-B01 : </t>
  </si>
  <si>
    <t>894411010RAF</t>
  </si>
  <si>
    <t>Vpusť uliční z dílců DN 450,s odkalištěm,napojení, DN 150, mříž litina 500x500 40 t, hl. 1,67 m</t>
  </si>
  <si>
    <t>Vpusť uliční z dílců DN 450, s odkalištěm, napojení DN 150, mříž litina 500x500 40t, hl. 1,67 m : 7</t>
  </si>
  <si>
    <t xml:space="preserve">UV01, , UV03, UV04, UV05, UV06, UV07, UV08 : </t>
  </si>
  <si>
    <t>831350113RA0</t>
  </si>
  <si>
    <t>Kanalizační přípojka z trub PVC, D 160 mm</t>
  </si>
  <si>
    <t>'Kanalizační přípojka z trub PVC-U SN12, DN 150 mm, rýha šířka 0,9 m, hloubky 1,5 m, včetně podsypu a obsypu : 35,0</t>
  </si>
  <si>
    <t>597101035RAA</t>
  </si>
  <si>
    <t>Žlab odvodňovací polymerbeton, zatížení D400 kN včetně dodávky žlabu a roštu</t>
  </si>
  <si>
    <t>POL2_</t>
  </si>
  <si>
    <t>877313123R00</t>
  </si>
  <si>
    <t>Montáž tvarovek jednoos. plast. gum.kroužek DN 150</t>
  </si>
  <si>
    <t>Kanalizační přípojka z trub PVC DN 150, tvarovka koleno úhel 15° : 8</t>
  </si>
  <si>
    <t>Kanalizační přípojka z trub PVC DN 150, tvarovka koleno úhel 45° : 8</t>
  </si>
  <si>
    <t>28651660.AR</t>
  </si>
  <si>
    <t>Koleno kanalizační KGB 160/ 15° PVC</t>
  </si>
  <si>
    <t>28651662.AR</t>
  </si>
  <si>
    <t>Koleno kanalizační KGB 160/ 45° PVC</t>
  </si>
  <si>
    <t>877353121R00</t>
  </si>
  <si>
    <t>Montáž tvarovek odboč. plast. gum. kroužek DN 200</t>
  </si>
  <si>
    <t>Kanalizační přípojka z trub PVC, tvarovka odbočka DN150/DN150 : 1</t>
  </si>
  <si>
    <t>28651705.AR</t>
  </si>
  <si>
    <t>Odbočka kanalizační KGEA 160/ 160/45° PVC</t>
  </si>
  <si>
    <t>891379111RX1</t>
  </si>
  <si>
    <t>D+M Kanalizační přípojka z trub PVC, navrtávka + sedlová odbočka DN800/DN150</t>
  </si>
  <si>
    <t>soubor</t>
  </si>
  <si>
    <t>877423121R00</t>
  </si>
  <si>
    <t>Montáž tvarovek odboč. plast. gum. kroužek DN 600</t>
  </si>
  <si>
    <t>Kanalizační přípojka z trub PVC, tvarovka odbočka DN600/DN150 : 4</t>
  </si>
  <si>
    <t>286544974R</t>
  </si>
  <si>
    <t>Odbočka 45° kanal.na DN 600/160 PP</t>
  </si>
  <si>
    <t>877413121R00</t>
  </si>
  <si>
    <t>Montáž tvarovek odboč. plast. gum. kroužek DN 500</t>
  </si>
  <si>
    <t>Kanalizační přípojka z trub PVC, tvarovka odbočka DN500/DN150 : 1</t>
  </si>
  <si>
    <t>28651729.AR</t>
  </si>
  <si>
    <t>Odbočka kanalizační KGEA 500/160/45° PVC</t>
  </si>
  <si>
    <t>877393121R00</t>
  </si>
  <si>
    <t>Montáž tvarovek odboč. plast. gum. kroužek DN 400</t>
  </si>
  <si>
    <t>Kanalizační přípojka z trub PVC, tvarovka odbočka DN400/DN150 : 1</t>
  </si>
  <si>
    <t>28651723.AR</t>
  </si>
  <si>
    <t>Odbočka kanalizační KGEA 400/160/45° PVC</t>
  </si>
  <si>
    <t xml:space="preserve">Přechodné dopravní značení po dobu 3 měsíců : : </t>
  </si>
  <si>
    <t xml:space="preserve">Dočasné dopravni znacky : : </t>
  </si>
  <si>
    <t xml:space="preserve">Značka Z4a oboustranná : 25 : </t>
  </si>
  <si>
    <t xml:space="preserve">Značka A15 : 2 : </t>
  </si>
  <si>
    <t>27</t>
  </si>
  <si>
    <t xml:space="preserve">Značka Z4a oboustranná : 25*30*3 : </t>
  </si>
  <si>
    <t xml:space="preserve">Značka A15 : 2*30*3 : </t>
  </si>
  <si>
    <t>2430</t>
  </si>
  <si>
    <t xml:space="preserve">Položka pořadí 31 : 27,00000 : </t>
  </si>
  <si>
    <t>936452111R00</t>
  </si>
  <si>
    <t>Výplň potrubí cementopopílkovou suspenzí DN 100</t>
  </si>
  <si>
    <t xml:space="preserve">Vyplnění stávající dešťové kanalizace popílkocementovou suspenzí : 108,0 : </t>
  </si>
  <si>
    <t>108</t>
  </si>
  <si>
    <t>969021131R00</t>
  </si>
  <si>
    <t>Vybourání kanalizačního potrubí DN do 600 mm</t>
  </si>
  <si>
    <t xml:space="preserve">Vykopání stávajícího potrubí dešťové kanalizace DN 600 : 193,0 : </t>
  </si>
  <si>
    <t>193</t>
  </si>
  <si>
    <t>96688X01</t>
  </si>
  <si>
    <t>Vybourání kanalizačních šachet vč. likvidace odpadu (dle PD)</t>
  </si>
  <si>
    <t xml:space="preserve">Vybourání stávajících kanalizačních šachet : 4 : </t>
  </si>
  <si>
    <t>4</t>
  </si>
  <si>
    <t>96687X1</t>
  </si>
  <si>
    <t>Vybourání uličních vpustí kompletních vč. likvidace odpadu (dle PD)</t>
  </si>
  <si>
    <t xml:space="preserve">Vybourání stávajících uličních vpustí : 1 : </t>
  </si>
  <si>
    <t>979071122R00</t>
  </si>
  <si>
    <t>Očištění vybour.kostek drobných s výplní MC/živicí</t>
  </si>
  <si>
    <t xml:space="preserve">Rozebrání dlažeb ze žulových kostek : 12,0 : </t>
  </si>
  <si>
    <t xml:space="preserve">Sjezd - staničení 0,200 km : : </t>
  </si>
  <si>
    <t>12</t>
  </si>
  <si>
    <t>998276101R00</t>
  </si>
  <si>
    <t>Přesun hmot, trubní vedení plastová, otevř. výkop</t>
  </si>
  <si>
    <t>979082314R00</t>
  </si>
  <si>
    <t>Vodorovná doprava suti a hmot po suchu do 2000 m</t>
  </si>
  <si>
    <t xml:space="preserve">Rozebrání dlažeb ze žulových kostek : : </t>
  </si>
  <si>
    <t xml:space="preserve">Odvoz na mezideponii stavby do 2 km, bude zpětně použito : 12,0*0,20 : </t>
  </si>
  <si>
    <t>2,4</t>
  </si>
  <si>
    <t xml:space="preserve">Fréz. živič. krytu nad 500 m2, bez překážek, tl.5 cm : : </t>
  </si>
  <si>
    <t xml:space="preserve">Odvoz na skládku do 15 km + poplatek za skládkování : 273,0*0,11 : </t>
  </si>
  <si>
    <t xml:space="preserve">Fréz. živič. krytu nad 500 m2, bez překážek, tl.10 cm : : </t>
  </si>
  <si>
    <t xml:space="preserve">Odvoz na skládku do 15 km + poplatek za skládkování : 273,0*0,22 : </t>
  </si>
  <si>
    <t xml:space="preserve">Odstranění podkladu pl. nad 50m2, kam. drcené tl. 30 cm : : </t>
  </si>
  <si>
    <t xml:space="preserve">Odvoz na skládku do 15 km + poplatek za skládkování : 273,0*0,66 : </t>
  </si>
  <si>
    <t xml:space="preserve">Rozebrání dlažeb ze zámkové dlažby v kamenivu : : </t>
  </si>
  <si>
    <t xml:space="preserve">Odvoz na skládku do 15 km + poplatek za skládkování : 12,0*0,225 : </t>
  </si>
  <si>
    <t xml:space="preserve">Vytrhání obrub z krajníků nebo obrubníků stojatých : : </t>
  </si>
  <si>
    <t xml:space="preserve">Odvoz na skládku do 15 km + poplatek za skládkování : 79,0*0,27 : </t>
  </si>
  <si>
    <t xml:space="preserve">Vykopání stávajícího potrubí dešťové kanalizace DN 600 : : </t>
  </si>
  <si>
    <t xml:space="preserve">Odvoz na skládku do 15 km + poplatek za skládkování : 193,0*0,186 : </t>
  </si>
  <si>
    <t>330,198</t>
  </si>
  <si>
    <t xml:space="preserve">Odvoz na skládku do 15 km + poplatek za skládkování : 273,0*0,11*14 : </t>
  </si>
  <si>
    <t xml:space="preserve">Odvoz na skládku do 15 km + poplatek za skládkování : 273,0*0,22*14 : </t>
  </si>
  <si>
    <t xml:space="preserve">Odvoz na skládku do 15 km + poplatek za skládkování : 273,0*0,66*14 : </t>
  </si>
  <si>
    <t xml:space="preserve">Odvoz na skládku do 15 km + poplatek za skládkování : 12,0*0,225*14 : </t>
  </si>
  <si>
    <t xml:space="preserve">Odvoz na skládku do 15 km + poplatek za skládkování : 79,0*0,27*14 : </t>
  </si>
  <si>
    <t xml:space="preserve">Odvoz na skládku do 15 km + poplatek za skládkování : 193,0*0,186*14 : </t>
  </si>
  <si>
    <t>4622,772</t>
  </si>
  <si>
    <t>Rozebrání dlažeb ze zámkové dlažby v kamenivu : : : 12,0*0,225</t>
  </si>
  <si>
    <t>Vytrhání obrub z krajníků nebo obrubníků stojatých : : : 79,0*0,27</t>
  </si>
  <si>
    <t>Vykopání stávajícího potrubí dešťové kanalizace DN 600 : : : 193,0*0,186</t>
  </si>
  <si>
    <t>Fréz. živič. krytu nad 500 m2, bez překážek, tl.5 cm : : :  273,0*0,11</t>
  </si>
  <si>
    <t>Fréz. živič. krytu nad 500 m2, bez překážek, tl.10 cm : : : 273,0*0,22</t>
  </si>
  <si>
    <t>Odstranění podkladu pl. nad 50m2, kam. drcené tl. 30 cm : : : 273,0*0,66</t>
  </si>
  <si>
    <t>VRN</t>
  </si>
  <si>
    <t>POL99_</t>
  </si>
  <si>
    <t xml:space="preserve">Vyhotovení protokolu o vytyčení stavby se seznamem souřadnic vytyčených bodů a jejich polohopisnými (S-JTSK) a výškopisnými (Bpv) hodnotami. : </t>
  </si>
  <si>
    <t xml:space="preserve">Zaměření a vytýčení stávajících inženýrských sítí v místě stavby z hlediska jejich ochrany při provádění stavby. : </t>
  </si>
  <si>
    <t xml:space="preserve">Veškeré náklady spojené s vybudováním, provozem a odstraněním zařízení staveniště. : </t>
  </si>
  <si>
    <t xml:space="preserve">Náklady na vyhotovení dokumentace skutečného provedení stavby a její předání objednateli v požadované formě a požadovaném počtu. : </t>
  </si>
  <si>
    <t xml:space="preserve">Náklady na provedení skutečného zaměření stavby v rozsahu nezbytném pro zápis změny do katastru nemovitostí a dokumentace skutečného provedení stavby. : </t>
  </si>
  <si>
    <t>Zatěžovací zkoušky na pláni navíc oproti standardům určených plochou : 2</t>
  </si>
  <si>
    <t>D+M Kanalizace z trub PP hrdlových D 800 mm</t>
  </si>
  <si>
    <t>D+M Kanalizace z trub PP hrdlových D 600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</si>
</sst>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rgb="FFDF7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7" fillId="0" borderId="44" xfId="0" applyFont="1" applyBorder="1" applyAlignment="1">
      <alignment vertical="top"/>
    </xf>
    <xf numFmtId="49" fontId="17" fillId="0" borderId="45" xfId="0" applyNumberFormat="1" applyFont="1" applyBorder="1" applyAlignment="1">
      <alignment vertical="top"/>
    </xf>
    <xf numFmtId="0" fontId="17" fillId="0" borderId="45" xfId="0" applyFont="1" applyBorder="1" applyAlignment="1">
      <alignment horizontal="center" vertical="top" shrinkToFit="1"/>
    </xf>
    <xf numFmtId="164" fontId="17" fillId="0" borderId="45" xfId="0" applyNumberFormat="1" applyFont="1" applyBorder="1" applyAlignment="1">
      <alignment vertical="top" shrinkToFit="1"/>
    </xf>
    <xf numFmtId="4" fontId="17" fillId="4" borderId="45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4" fontId="17" fillId="0" borderId="46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7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0" xfId="0" applyNumberFormat="1" applyAlignment="1">
      <alignment wrapText="1"/>
    </xf>
    <xf numFmtId="4" fontId="0" fillId="0" borderId="34" xfId="0" applyNumberForma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F10" sqref="F10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1" t="s">
        <v>41</v>
      </c>
      <c r="B2" s="191"/>
      <c r="C2" s="191"/>
      <c r="D2" s="191"/>
      <c r="E2" s="191"/>
      <c r="F2" s="191"/>
      <c r="G2" s="191"/>
    </row>
  </sheetData>
  <sheetProtection sheet="1" objects="1" scenarios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70"/>
  <sheetViews>
    <sheetView showGridLines="0" topLeftCell="B35" zoomScaleNormal="100" zoomScaleSheetLayoutView="75" workbookViewId="0">
      <selection activeCell="L42" sqref="L4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38</v>
      </c>
      <c r="B1" s="227" t="s">
        <v>4</v>
      </c>
      <c r="C1" s="228"/>
      <c r="D1" s="228"/>
      <c r="E1" s="228"/>
      <c r="F1" s="228"/>
      <c r="G1" s="228"/>
      <c r="H1" s="228"/>
      <c r="I1" s="228"/>
      <c r="J1" s="229"/>
    </row>
    <row r="2" spans="1:15" ht="36" customHeight="1" x14ac:dyDescent="0.2">
      <c r="A2" s="2"/>
      <c r="B2" s="76" t="s">
        <v>24</v>
      </c>
      <c r="C2" s="77"/>
      <c r="D2" s="78" t="s">
        <v>43</v>
      </c>
      <c r="E2" s="233" t="s">
        <v>44</v>
      </c>
      <c r="F2" s="234"/>
      <c r="G2" s="234"/>
      <c r="H2" s="234"/>
      <c r="I2" s="234"/>
      <c r="J2" s="235"/>
      <c r="O2" s="1"/>
    </row>
    <row r="3" spans="1:15" ht="27" hidden="1" customHeight="1" x14ac:dyDescent="0.2">
      <c r="A3" s="2"/>
      <c r="B3" s="79"/>
      <c r="C3" s="77"/>
      <c r="D3" s="80"/>
      <c r="E3" s="236"/>
      <c r="F3" s="237"/>
      <c r="G3" s="237"/>
      <c r="H3" s="237"/>
      <c r="I3" s="237"/>
      <c r="J3" s="238"/>
    </row>
    <row r="4" spans="1:15" ht="23.25" customHeight="1" x14ac:dyDescent="0.2">
      <c r="A4" s="2"/>
      <c r="B4" s="81"/>
      <c r="C4" s="82"/>
      <c r="D4" s="83"/>
      <c r="E4" s="217"/>
      <c r="F4" s="217"/>
      <c r="G4" s="217"/>
      <c r="H4" s="217"/>
      <c r="I4" s="217"/>
      <c r="J4" s="218"/>
    </row>
    <row r="5" spans="1:15" ht="24" customHeight="1" x14ac:dyDescent="0.2">
      <c r="A5" s="2"/>
      <c r="B5" s="31" t="s">
        <v>23</v>
      </c>
      <c r="D5" s="221"/>
      <c r="E5" s="222"/>
      <c r="F5" s="222"/>
      <c r="G5" s="222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23"/>
      <c r="E6" s="224"/>
      <c r="F6" s="224"/>
      <c r="G6" s="22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25"/>
      <c r="F7" s="226"/>
      <c r="G7" s="22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0"/>
      <c r="E11" s="240"/>
      <c r="F11" s="240"/>
      <c r="G11" s="240"/>
      <c r="H11" s="18" t="s">
        <v>42</v>
      </c>
      <c r="I11" s="85"/>
      <c r="J11" s="8"/>
    </row>
    <row r="12" spans="1:15" ht="15.75" customHeight="1" x14ac:dyDescent="0.2">
      <c r="A12" s="2"/>
      <c r="B12" s="28"/>
      <c r="C12" s="55"/>
      <c r="D12" s="216"/>
      <c r="E12" s="216"/>
      <c r="F12" s="216"/>
      <c r="G12" s="216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19"/>
      <c r="F13" s="220"/>
      <c r="G13" s="22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9"/>
      <c r="F15" s="239"/>
      <c r="G15" s="241"/>
      <c r="H15" s="241"/>
      <c r="I15" s="241" t="s">
        <v>31</v>
      </c>
      <c r="J15" s="242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205"/>
      <c r="F16" s="206"/>
      <c r="G16" s="205"/>
      <c r="H16" s="206"/>
      <c r="I16" s="205">
        <f>SUMIF(F53:F66,A16,I53:I66)+SUMIF(F53:F66,"PSU",I53:I66)</f>
        <v>0</v>
      </c>
      <c r="J16" s="207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205"/>
      <c r="F17" s="206"/>
      <c r="G17" s="205"/>
      <c r="H17" s="206"/>
      <c r="I17" s="205">
        <f>SUMIF(F53:F66,A17,I53:I66)</f>
        <v>0</v>
      </c>
      <c r="J17" s="207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205"/>
      <c r="F18" s="206"/>
      <c r="G18" s="205"/>
      <c r="H18" s="206"/>
      <c r="I18" s="205">
        <f>SUMIF(F53:F66,A18,I53:I66)</f>
        <v>0</v>
      </c>
      <c r="J18" s="207"/>
    </row>
    <row r="19" spans="1:10" ht="23.25" customHeight="1" x14ac:dyDescent="0.2">
      <c r="A19" s="139" t="s">
        <v>82</v>
      </c>
      <c r="B19" s="38" t="s">
        <v>29</v>
      </c>
      <c r="C19" s="62"/>
      <c r="D19" s="63"/>
      <c r="E19" s="205"/>
      <c r="F19" s="206"/>
      <c r="G19" s="205"/>
      <c r="H19" s="206"/>
      <c r="I19" s="205">
        <f>SUMIF(F53:F66,A19,I53:I66)</f>
        <v>0</v>
      </c>
      <c r="J19" s="207"/>
    </row>
    <row r="20" spans="1:10" ht="23.25" customHeight="1" x14ac:dyDescent="0.2">
      <c r="A20" s="139" t="s">
        <v>83</v>
      </c>
      <c r="B20" s="38" t="s">
        <v>30</v>
      </c>
      <c r="C20" s="62"/>
      <c r="D20" s="63"/>
      <c r="E20" s="205"/>
      <c r="F20" s="206"/>
      <c r="G20" s="205"/>
      <c r="H20" s="206"/>
      <c r="I20" s="205">
        <f>SUMIF(F53:F66,A20,I53:I66)</f>
        <v>0</v>
      </c>
      <c r="J20" s="207"/>
    </row>
    <row r="21" spans="1:10" ht="23.25" customHeight="1" x14ac:dyDescent="0.2">
      <c r="A21" s="2"/>
      <c r="B21" s="48" t="s">
        <v>31</v>
      </c>
      <c r="C21" s="64"/>
      <c r="D21" s="65"/>
      <c r="E21" s="208"/>
      <c r="F21" s="243"/>
      <c r="G21" s="208"/>
      <c r="H21" s="243"/>
      <c r="I21" s="208">
        <f>SUM(I16:J20)</f>
        <v>0</v>
      </c>
      <c r="J21" s="209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3">
        <f>ZakladDPHSniVypocet</f>
        <v>0</v>
      </c>
      <c r="H23" s="204"/>
      <c r="I23" s="204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1">
        <f>A23</f>
        <v>0</v>
      </c>
      <c r="H24" s="202"/>
      <c r="I24" s="202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3">
        <f>ZakladDPHZaklVypocet</f>
        <v>0</v>
      </c>
      <c r="H25" s="204"/>
      <c r="I25" s="204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0">
        <f>A25</f>
        <v>0</v>
      </c>
      <c r="H26" s="231"/>
      <c r="I26" s="23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2">
        <f>CenaCelkem-(ZakladDPHSni+DPHSni+ZakladDPHZakl+DPHZakl)</f>
        <v>0</v>
      </c>
      <c r="H27" s="232"/>
      <c r="I27" s="232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25</v>
      </c>
      <c r="C28" s="113"/>
      <c r="D28" s="113"/>
      <c r="E28" s="114"/>
      <c r="F28" s="115"/>
      <c r="G28" s="211">
        <f>ZakladDPHSniVypocet+ZakladDPHZaklVypocet</f>
        <v>0</v>
      </c>
      <c r="H28" s="211"/>
      <c r="I28" s="211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37</v>
      </c>
      <c r="C29" s="117"/>
      <c r="D29" s="117"/>
      <c r="E29" s="117"/>
      <c r="F29" s="118"/>
      <c r="G29" s="210">
        <f>A27</f>
        <v>0</v>
      </c>
      <c r="H29" s="210"/>
      <c r="I29" s="210"/>
      <c r="J29" s="119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52" ht="47.25" customHeight="1" x14ac:dyDescent="0.2">
      <c r="A33" s="2"/>
      <c r="B33" s="2"/>
      <c r="J33" s="9"/>
    </row>
    <row r="34" spans="1:52" s="21" customFormat="1" ht="18.75" customHeight="1" x14ac:dyDescent="0.2">
      <c r="A34" s="20"/>
      <c r="B34" s="20"/>
      <c r="C34" s="74"/>
      <c r="D34" s="212"/>
      <c r="E34" s="213"/>
      <c r="G34" s="214"/>
      <c r="H34" s="215"/>
      <c r="I34" s="215"/>
      <c r="J34" s="25"/>
    </row>
    <row r="35" spans="1:52" ht="12.75" customHeight="1" x14ac:dyDescent="0.2">
      <c r="A35" s="2"/>
      <c r="B35" s="2"/>
      <c r="D35" s="200" t="s">
        <v>2</v>
      </c>
      <c r="E35" s="200"/>
      <c r="H35" s="10" t="s">
        <v>3</v>
      </c>
      <c r="J35" s="9"/>
    </row>
    <row r="36" spans="1:52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52" ht="27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52" ht="25.5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52" ht="25.5" hidden="1" customHeight="1" x14ac:dyDescent="0.2">
      <c r="A39" s="88">
        <v>1</v>
      </c>
      <c r="B39" s="98" t="s">
        <v>45</v>
      </c>
      <c r="C39" s="198"/>
      <c r="D39" s="198"/>
      <c r="E39" s="198"/>
      <c r="F39" s="99">
        <f>'SO 101 101 Pol'!AE307+'SO 301 301 Pol'!AE250</f>
        <v>0</v>
      </c>
      <c r="G39" s="100">
        <f>'SO 101 101 Pol'!AF307+'SO 301 301 Pol'!AF250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52" ht="25.5" customHeight="1" x14ac:dyDescent="0.2">
      <c r="A40" s="88">
        <v>2</v>
      </c>
      <c r="B40" s="103" t="s">
        <v>46</v>
      </c>
      <c r="C40" s="199" t="s">
        <v>47</v>
      </c>
      <c r="D40" s="199"/>
      <c r="E40" s="199"/>
      <c r="F40" s="104">
        <f>'SO 101 101 Pol'!AE307</f>
        <v>0</v>
      </c>
      <c r="G40" s="105">
        <f>'SO 101 101 Pol'!AF307</f>
        <v>0</v>
      </c>
      <c r="H40" s="105">
        <f>(F40*SazbaDPH1/100)+(G40*SazbaDPH2/100)</f>
        <v>0</v>
      </c>
      <c r="I40" s="105">
        <f>F40+G40+H40</f>
        <v>0</v>
      </c>
      <c r="J40" s="106" t="str">
        <f>IF(CenaCelkemVypocet=0,"",I40/CenaCelkemVypocet*100)</f>
        <v/>
      </c>
    </row>
    <row r="41" spans="1:52" ht="25.5" customHeight="1" x14ac:dyDescent="0.2">
      <c r="A41" s="88">
        <v>3</v>
      </c>
      <c r="B41" s="107" t="s">
        <v>48</v>
      </c>
      <c r="C41" s="198" t="s">
        <v>47</v>
      </c>
      <c r="D41" s="198"/>
      <c r="E41" s="198"/>
      <c r="F41" s="108">
        <f>'SO 101 101 Pol'!AE307</f>
        <v>0</v>
      </c>
      <c r="G41" s="101">
        <f>'SO 101 101 Pol'!AF307</f>
        <v>0</v>
      </c>
      <c r="H41" s="101">
        <f>(F41*SazbaDPH1/100)+(G41*SazbaDPH2/100)</f>
        <v>0</v>
      </c>
      <c r="I41" s="101">
        <f>F41+G41+H41</f>
        <v>0</v>
      </c>
      <c r="J41" s="102" t="str">
        <f>IF(CenaCelkemVypocet=0,"",I41/CenaCelkemVypocet*100)</f>
        <v/>
      </c>
    </row>
    <row r="42" spans="1:52" ht="25.5" customHeight="1" x14ac:dyDescent="0.2">
      <c r="A42" s="88">
        <v>2</v>
      </c>
      <c r="B42" s="103" t="s">
        <v>49</v>
      </c>
      <c r="C42" s="199" t="s">
        <v>47</v>
      </c>
      <c r="D42" s="199"/>
      <c r="E42" s="199"/>
      <c r="F42" s="104">
        <f>'SO 301 301 Pol'!AE250</f>
        <v>0</v>
      </c>
      <c r="G42" s="105">
        <f>'SO 301 301 Pol'!AF250</f>
        <v>0</v>
      </c>
      <c r="H42" s="105">
        <f>(F42*SazbaDPH1/100)+(G42*SazbaDPH2/100)</f>
        <v>0</v>
      </c>
      <c r="I42" s="105">
        <f>F42+G42+H42</f>
        <v>0</v>
      </c>
      <c r="J42" s="106" t="str">
        <f>IF(CenaCelkemVypocet=0,"",I42/CenaCelkemVypocet*100)</f>
        <v/>
      </c>
    </row>
    <row r="43" spans="1:52" ht="25.5" customHeight="1" x14ac:dyDescent="0.2">
      <c r="A43" s="88">
        <v>3</v>
      </c>
      <c r="B43" s="107" t="s">
        <v>50</v>
      </c>
      <c r="C43" s="198" t="s">
        <v>47</v>
      </c>
      <c r="D43" s="198"/>
      <c r="E43" s="198"/>
      <c r="F43" s="108">
        <f>'SO 301 301 Pol'!AE250</f>
        <v>0</v>
      </c>
      <c r="G43" s="101">
        <f>'SO 301 301 Pol'!AF250</f>
        <v>0</v>
      </c>
      <c r="H43" s="101">
        <f>(F43*SazbaDPH1/100)+(G43*SazbaDPH2/100)</f>
        <v>0</v>
      </c>
      <c r="I43" s="101">
        <f>F43+G43+H43</f>
        <v>0</v>
      </c>
      <c r="J43" s="102" t="str">
        <f>IF(CenaCelkemVypocet=0,"",I43/CenaCelkemVypocet*100)</f>
        <v/>
      </c>
    </row>
    <row r="44" spans="1:52" ht="25.5" customHeight="1" x14ac:dyDescent="0.2">
      <c r="A44" s="88"/>
      <c r="B44" s="194" t="s">
        <v>51</v>
      </c>
      <c r="C44" s="195"/>
      <c r="D44" s="195"/>
      <c r="E44" s="196"/>
      <c r="F44" s="109">
        <f>SUMIF(A39:A43,"=1",F39:F43)</f>
        <v>0</v>
      </c>
      <c r="G44" s="110">
        <f>SUMIF(A39:A43,"=1",G39:G43)</f>
        <v>0</v>
      </c>
      <c r="H44" s="110">
        <f>SUMIF(A39:A43,"=1",H39:H43)</f>
        <v>0</v>
      </c>
      <c r="I44" s="110">
        <f>SUMIF(A39:A43,"=1",I39:I43)</f>
        <v>0</v>
      </c>
      <c r="J44" s="111">
        <f>SUMIF(A39:A43,"=1",J39:J43)</f>
        <v>0</v>
      </c>
    </row>
    <row r="46" spans="1:52" x14ac:dyDescent="0.2">
      <c r="A46" t="s">
        <v>53</v>
      </c>
      <c r="B46" t="s">
        <v>54</v>
      </c>
    </row>
    <row r="47" spans="1:52" ht="63.75" x14ac:dyDescent="0.2">
      <c r="B47" s="197" t="s">
        <v>55</v>
      </c>
      <c r="C47" s="197"/>
      <c r="D47" s="197"/>
      <c r="E47" s="197"/>
      <c r="F47" s="197"/>
      <c r="G47" s="197"/>
      <c r="H47" s="197"/>
      <c r="I47" s="197"/>
      <c r="J47" s="197"/>
      <c r="AZ47" s="120" t="str">
        <f>B47</f>
        <v>Agregované položky pro kanalizace obsahují (díl 8):  pažení a rozepření rýh včetně přepažování, svislé přemístění, naložení přebytku po zásypu na dopravní prostředek, odvoz do 6 km a uložení na skládku (vč. poplatku), lože pod potrubí ze štěrkopísku, dodávka a montáž potrubí z trub PVC vnějšího průměru dle popisu,  zřízení kanalizační přípojky , dodávka a montáž PVC tvarovek odbočných , dodávka a montáž PVC tvarovek jednoosých , obsyp potrubí pískem.</v>
      </c>
    </row>
    <row r="50" spans="1:10" ht="15.75" x14ac:dyDescent="0.25">
      <c r="B50" s="121" t="s">
        <v>56</v>
      </c>
    </row>
    <row r="52" spans="1:10" ht="25.5" customHeight="1" x14ac:dyDescent="0.2">
      <c r="A52" s="123"/>
      <c r="B52" s="126" t="s">
        <v>18</v>
      </c>
      <c r="C52" s="126" t="s">
        <v>6</v>
      </c>
      <c r="D52" s="127"/>
      <c r="E52" s="127"/>
      <c r="F52" s="128" t="s">
        <v>57</v>
      </c>
      <c r="G52" s="128"/>
      <c r="H52" s="128"/>
      <c r="I52" s="128" t="s">
        <v>31</v>
      </c>
      <c r="J52" s="128" t="s">
        <v>0</v>
      </c>
    </row>
    <row r="53" spans="1:10" ht="36.75" customHeight="1" x14ac:dyDescent="0.2">
      <c r="A53" s="124"/>
      <c r="B53" s="129" t="s">
        <v>58</v>
      </c>
      <c r="C53" s="192" t="s">
        <v>59</v>
      </c>
      <c r="D53" s="193"/>
      <c r="E53" s="193"/>
      <c r="F53" s="135" t="s">
        <v>26</v>
      </c>
      <c r="G53" s="136"/>
      <c r="H53" s="136"/>
      <c r="I53" s="136">
        <f>'SO 101 101 Pol'!G8+'SO 301 301 Pol'!G8</f>
        <v>0</v>
      </c>
      <c r="J53" s="133" t="str">
        <f>IF(I67=0,"",I53/I67*100)</f>
        <v/>
      </c>
    </row>
    <row r="54" spans="1:10" ht="36.75" customHeight="1" x14ac:dyDescent="0.2">
      <c r="A54" s="124"/>
      <c r="B54" s="129" t="s">
        <v>60</v>
      </c>
      <c r="C54" s="192" t="s">
        <v>61</v>
      </c>
      <c r="D54" s="193"/>
      <c r="E54" s="193"/>
      <c r="F54" s="135" t="s">
        <v>26</v>
      </c>
      <c r="G54" s="136"/>
      <c r="H54" s="136"/>
      <c r="I54" s="136">
        <f>'SO 301 301 Pol'!G102</f>
        <v>0</v>
      </c>
      <c r="J54" s="133" t="str">
        <f>IF(I67=0,"",I54/I67*100)</f>
        <v/>
      </c>
    </row>
    <row r="55" spans="1:10" ht="36.75" customHeight="1" x14ac:dyDescent="0.2">
      <c r="A55" s="124"/>
      <c r="B55" s="129" t="s">
        <v>62</v>
      </c>
      <c r="C55" s="192" t="s">
        <v>63</v>
      </c>
      <c r="D55" s="193"/>
      <c r="E55" s="193"/>
      <c r="F55" s="135" t="s">
        <v>26</v>
      </c>
      <c r="G55" s="136"/>
      <c r="H55" s="136"/>
      <c r="I55" s="136">
        <f>'SO 101 101 Pol'!G56</f>
        <v>0</v>
      </c>
      <c r="J55" s="133" t="str">
        <f>IF(I67=0,"",I55/I67*100)</f>
        <v/>
      </c>
    </row>
    <row r="56" spans="1:10" ht="36.75" customHeight="1" x14ac:dyDescent="0.2">
      <c r="A56" s="124"/>
      <c r="B56" s="129" t="s">
        <v>64</v>
      </c>
      <c r="C56" s="192" t="s">
        <v>61</v>
      </c>
      <c r="D56" s="193"/>
      <c r="E56" s="193"/>
      <c r="F56" s="135" t="s">
        <v>26</v>
      </c>
      <c r="G56" s="136"/>
      <c r="H56" s="136"/>
      <c r="I56" s="136">
        <f>'SO 101 101 Pol'!G115</f>
        <v>0</v>
      </c>
      <c r="J56" s="133" t="str">
        <f>IF(I67=0,"",I56/I67*100)</f>
        <v/>
      </c>
    </row>
    <row r="57" spans="1:10" ht="36.75" customHeight="1" x14ac:dyDescent="0.2">
      <c r="A57" s="124"/>
      <c r="B57" s="129" t="s">
        <v>65</v>
      </c>
      <c r="C57" s="192" t="s">
        <v>66</v>
      </c>
      <c r="D57" s="193"/>
      <c r="E57" s="193"/>
      <c r="F57" s="135" t="s">
        <v>26</v>
      </c>
      <c r="G57" s="136"/>
      <c r="H57" s="136"/>
      <c r="I57" s="136">
        <f>'SO 101 101 Pol'!G167+'SO 301 301 Pol'!G105</f>
        <v>0</v>
      </c>
      <c r="J57" s="133" t="str">
        <f>IF(I67=0,"",I57/I67*100)</f>
        <v/>
      </c>
    </row>
    <row r="58" spans="1:10" ht="36.75" customHeight="1" x14ac:dyDescent="0.2">
      <c r="A58" s="124"/>
      <c r="B58" s="129" t="s">
        <v>67</v>
      </c>
      <c r="C58" s="192" t="s">
        <v>68</v>
      </c>
      <c r="D58" s="193"/>
      <c r="E58" s="193"/>
      <c r="F58" s="135" t="s">
        <v>26</v>
      </c>
      <c r="G58" s="136"/>
      <c r="H58" s="136"/>
      <c r="I58" s="136">
        <f>'SO 101 101 Pol'!G173</f>
        <v>0</v>
      </c>
      <c r="J58" s="133" t="str">
        <f>IF(I67=0,"",I58/I67*100)</f>
        <v/>
      </c>
    </row>
    <row r="59" spans="1:10" ht="36.75" customHeight="1" x14ac:dyDescent="0.2">
      <c r="A59" s="124"/>
      <c r="B59" s="129" t="s">
        <v>69</v>
      </c>
      <c r="C59" s="192" t="s">
        <v>70</v>
      </c>
      <c r="D59" s="193"/>
      <c r="E59" s="193"/>
      <c r="F59" s="135" t="s">
        <v>26</v>
      </c>
      <c r="G59" s="136"/>
      <c r="H59" s="136"/>
      <c r="I59" s="136">
        <f>'SO 101 101 Pol'!G197+'SO 301 301 Pol'!G153</f>
        <v>0</v>
      </c>
      <c r="J59" s="133" t="str">
        <f>IF(I67=0,"",I59/I67*100)</f>
        <v/>
      </c>
    </row>
    <row r="60" spans="1:10" ht="36.75" customHeight="1" x14ac:dyDescent="0.2">
      <c r="A60" s="124"/>
      <c r="B60" s="129" t="s">
        <v>71</v>
      </c>
      <c r="C60" s="192" t="s">
        <v>72</v>
      </c>
      <c r="D60" s="193"/>
      <c r="E60" s="193"/>
      <c r="F60" s="135" t="s">
        <v>26</v>
      </c>
      <c r="G60" s="136"/>
      <c r="H60" s="136"/>
      <c r="I60" s="136">
        <f>'SO 301 301 Pol'!G169</f>
        <v>0</v>
      </c>
      <c r="J60" s="133" t="str">
        <f>IF(I67=0,"",I60/I67*100)</f>
        <v/>
      </c>
    </row>
    <row r="61" spans="1:10" ht="36.75" customHeight="1" x14ac:dyDescent="0.2">
      <c r="A61" s="124"/>
      <c r="B61" s="129" t="s">
        <v>73</v>
      </c>
      <c r="C61" s="192" t="s">
        <v>74</v>
      </c>
      <c r="D61" s="193"/>
      <c r="E61" s="193"/>
      <c r="F61" s="135" t="s">
        <v>26</v>
      </c>
      <c r="G61" s="136"/>
      <c r="H61" s="136"/>
      <c r="I61" s="136">
        <f>'SO 101 101 Pol'!G271</f>
        <v>0</v>
      </c>
      <c r="J61" s="133" t="str">
        <f>IF(I67=0,"",I61/I67*100)</f>
        <v/>
      </c>
    </row>
    <row r="62" spans="1:10" ht="36.75" customHeight="1" x14ac:dyDescent="0.2">
      <c r="A62" s="124"/>
      <c r="B62" s="129" t="s">
        <v>75</v>
      </c>
      <c r="C62" s="192" t="s">
        <v>76</v>
      </c>
      <c r="D62" s="193"/>
      <c r="E62" s="193"/>
      <c r="F62" s="135" t="s">
        <v>26</v>
      </c>
      <c r="G62" s="136"/>
      <c r="H62" s="136"/>
      <c r="I62" s="136">
        <f>'SO 301 301 Pol'!G173</f>
        <v>0</v>
      </c>
      <c r="J62" s="133" t="str">
        <f>IF(I67=0,"",I62/I67*100)</f>
        <v/>
      </c>
    </row>
    <row r="63" spans="1:10" ht="36.75" customHeight="1" x14ac:dyDescent="0.2">
      <c r="A63" s="124"/>
      <c r="B63" s="129" t="s">
        <v>77</v>
      </c>
      <c r="C63" s="192" t="s">
        <v>78</v>
      </c>
      <c r="D63" s="193"/>
      <c r="E63" s="193"/>
      <c r="F63" s="135" t="s">
        <v>26</v>
      </c>
      <c r="G63" s="136"/>
      <c r="H63" s="136"/>
      <c r="I63" s="136">
        <f>'SO 101 101 Pol'!G277+'SO 301 301 Pol'!G187</f>
        <v>0</v>
      </c>
      <c r="J63" s="133" t="str">
        <f>IF(I67=0,"",I63/I67*100)</f>
        <v/>
      </c>
    </row>
    <row r="64" spans="1:10" ht="36.75" customHeight="1" x14ac:dyDescent="0.2">
      <c r="A64" s="124"/>
      <c r="B64" s="129" t="s">
        <v>79</v>
      </c>
      <c r="C64" s="192" t="s">
        <v>80</v>
      </c>
      <c r="D64" s="193"/>
      <c r="E64" s="193"/>
      <c r="F64" s="135" t="s">
        <v>81</v>
      </c>
      <c r="G64" s="136"/>
      <c r="H64" s="136"/>
      <c r="I64" s="136">
        <f>'SO 101 101 Pol'!G279+'SO 301 301 Pol'!G189</f>
        <v>0</v>
      </c>
      <c r="J64" s="133" t="str">
        <f>IF(I67=0,"",I64/I67*100)</f>
        <v/>
      </c>
    </row>
    <row r="65" spans="1:10" ht="36.75" customHeight="1" x14ac:dyDescent="0.2">
      <c r="A65" s="124"/>
      <c r="B65" s="129" t="s">
        <v>82</v>
      </c>
      <c r="C65" s="192" t="s">
        <v>29</v>
      </c>
      <c r="D65" s="193"/>
      <c r="E65" s="193"/>
      <c r="F65" s="135" t="s">
        <v>82</v>
      </c>
      <c r="G65" s="136"/>
      <c r="H65" s="136"/>
      <c r="I65" s="136">
        <f>'SO 101 101 Pol'!G291+'SO 301 301 Pol'!G231</f>
        <v>0</v>
      </c>
      <c r="J65" s="133" t="str">
        <f>IF(I67=0,"",I65/I67*100)</f>
        <v/>
      </c>
    </row>
    <row r="66" spans="1:10" ht="36.75" customHeight="1" x14ac:dyDescent="0.2">
      <c r="A66" s="124"/>
      <c r="B66" s="129" t="s">
        <v>83</v>
      </c>
      <c r="C66" s="192" t="s">
        <v>30</v>
      </c>
      <c r="D66" s="193"/>
      <c r="E66" s="193"/>
      <c r="F66" s="135" t="s">
        <v>83</v>
      </c>
      <c r="G66" s="136"/>
      <c r="H66" s="136"/>
      <c r="I66" s="136">
        <f>'SO 101 101 Pol'!G301+'SO 301 301 Pol'!G242</f>
        <v>0</v>
      </c>
      <c r="J66" s="133" t="str">
        <f>IF(I67=0,"",I66/I67*100)</f>
        <v/>
      </c>
    </row>
    <row r="67" spans="1:10" ht="25.5" customHeight="1" x14ac:dyDescent="0.2">
      <c r="A67" s="125"/>
      <c r="B67" s="130" t="s">
        <v>1</v>
      </c>
      <c r="C67" s="131"/>
      <c r="D67" s="132"/>
      <c r="E67" s="132"/>
      <c r="F67" s="137"/>
      <c r="G67" s="138"/>
      <c r="H67" s="138"/>
      <c r="I67" s="138">
        <f>SUM(I53:I66)</f>
        <v>0</v>
      </c>
      <c r="J67" s="134">
        <f>SUM(J53:J66)</f>
        <v>0</v>
      </c>
    </row>
    <row r="68" spans="1:10" x14ac:dyDescent="0.2">
      <c r="F68" s="86"/>
      <c r="G68" s="86"/>
      <c r="H68" s="86"/>
      <c r="I68" s="86"/>
      <c r="J68" s="87"/>
    </row>
    <row r="69" spans="1:10" x14ac:dyDescent="0.2">
      <c r="F69" s="86"/>
      <c r="G69" s="86"/>
      <c r="H69" s="86"/>
      <c r="I69" s="86"/>
      <c r="J69" s="87"/>
    </row>
    <row r="70" spans="1:10" x14ac:dyDescent="0.2">
      <c r="F70" s="86"/>
      <c r="G70" s="86"/>
      <c r="H70" s="86"/>
      <c r="I70" s="86"/>
      <c r="J70" s="87"/>
    </row>
  </sheetData>
  <sheetProtection password="EB99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4:E44"/>
    <mergeCell ref="B47:J47"/>
    <mergeCell ref="C53:E53"/>
    <mergeCell ref="C54:E54"/>
    <mergeCell ref="C55:E55"/>
    <mergeCell ref="C56:E56"/>
    <mergeCell ref="C57:E57"/>
    <mergeCell ref="C58:E58"/>
    <mergeCell ref="C59:E59"/>
    <mergeCell ref="C60:E60"/>
    <mergeCell ref="C66:E66"/>
    <mergeCell ref="C61:E61"/>
    <mergeCell ref="C62:E62"/>
    <mergeCell ref="C63:E63"/>
    <mergeCell ref="C64:E64"/>
    <mergeCell ref="C65:E6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4" t="s">
        <v>7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50" t="s">
        <v>8</v>
      </c>
      <c r="B2" s="49"/>
      <c r="C2" s="246"/>
      <c r="D2" s="246"/>
      <c r="E2" s="246"/>
      <c r="F2" s="246"/>
      <c r="G2" s="247"/>
    </row>
    <row r="3" spans="1:7" ht="24.95" customHeight="1" x14ac:dyDescent="0.2">
      <c r="A3" s="50" t="s">
        <v>9</v>
      </c>
      <c r="B3" s="49"/>
      <c r="C3" s="246"/>
      <c r="D3" s="246"/>
      <c r="E3" s="246"/>
      <c r="F3" s="246"/>
      <c r="G3" s="247"/>
    </row>
    <row r="4" spans="1:7" ht="24.95" customHeight="1" x14ac:dyDescent="0.2">
      <c r="A4" s="50" t="s">
        <v>10</v>
      </c>
      <c r="B4" s="49"/>
      <c r="C4" s="246"/>
      <c r="D4" s="246"/>
      <c r="E4" s="246"/>
      <c r="F4" s="246"/>
      <c r="G4" s="247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tabSelected="1" workbookViewId="0">
      <pane ySplit="7" topLeftCell="A281" activePane="bottomLeft" state="frozen"/>
      <selection pane="bottomLeft" activeCell="G288" sqref="G288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3" width="0" hidden="1" customWidth="1"/>
    <col min="24" max="24" width="15.7109375" customWidth="1"/>
    <col min="29" max="29" width="0" hidden="1" customWidth="1"/>
    <col min="31" max="41" width="0" hidden="1" customWidth="1"/>
  </cols>
  <sheetData>
    <row r="1" spans="1:60" ht="15.75" customHeight="1" x14ac:dyDescent="0.25">
      <c r="A1" s="260" t="s">
        <v>7</v>
      </c>
      <c r="B1" s="260"/>
      <c r="C1" s="260"/>
      <c r="D1" s="260"/>
      <c r="E1" s="260"/>
      <c r="F1" s="260"/>
      <c r="G1" s="260"/>
      <c r="AG1" t="s">
        <v>84</v>
      </c>
    </row>
    <row r="2" spans="1:60" ht="24.95" customHeight="1" x14ac:dyDescent="0.2">
      <c r="A2" s="140" t="s">
        <v>8</v>
      </c>
      <c r="B2" s="49" t="s">
        <v>43</v>
      </c>
      <c r="C2" s="261" t="s">
        <v>44</v>
      </c>
      <c r="D2" s="262"/>
      <c r="E2" s="262"/>
      <c r="F2" s="262"/>
      <c r="G2" s="263"/>
      <c r="AG2" t="s">
        <v>85</v>
      </c>
    </row>
    <row r="3" spans="1:60" ht="24.95" customHeight="1" x14ac:dyDescent="0.2">
      <c r="A3" s="140" t="s">
        <v>9</v>
      </c>
      <c r="B3" s="49" t="s">
        <v>46</v>
      </c>
      <c r="C3" s="261" t="s">
        <v>47</v>
      </c>
      <c r="D3" s="262"/>
      <c r="E3" s="262"/>
      <c r="F3" s="262"/>
      <c r="G3" s="263"/>
      <c r="AC3" s="122" t="s">
        <v>85</v>
      </c>
      <c r="AG3" t="s">
        <v>86</v>
      </c>
    </row>
    <row r="4" spans="1:60" ht="24.95" customHeight="1" x14ac:dyDescent="0.2">
      <c r="A4" s="141" t="s">
        <v>10</v>
      </c>
      <c r="B4" s="142" t="s">
        <v>48</v>
      </c>
      <c r="C4" s="264" t="s">
        <v>47</v>
      </c>
      <c r="D4" s="265"/>
      <c r="E4" s="265"/>
      <c r="F4" s="265"/>
      <c r="G4" s="266"/>
      <c r="AG4" t="s">
        <v>87</v>
      </c>
    </row>
    <row r="5" spans="1:60" x14ac:dyDescent="0.2">
      <c r="D5" s="10"/>
    </row>
    <row r="6" spans="1:60" ht="38.25" x14ac:dyDescent="0.2">
      <c r="A6" s="144" t="s">
        <v>88</v>
      </c>
      <c r="B6" s="146" t="s">
        <v>89</v>
      </c>
      <c r="C6" s="146" t="s">
        <v>90</v>
      </c>
      <c r="D6" s="145" t="s">
        <v>91</v>
      </c>
      <c r="E6" s="144" t="s">
        <v>92</v>
      </c>
      <c r="F6" s="143" t="s">
        <v>93</v>
      </c>
      <c r="G6" s="144" t="s">
        <v>31</v>
      </c>
      <c r="H6" s="147" t="s">
        <v>32</v>
      </c>
      <c r="I6" s="147" t="s">
        <v>94</v>
      </c>
      <c r="J6" s="147" t="s">
        <v>33</v>
      </c>
      <c r="K6" s="147" t="s">
        <v>95</v>
      </c>
      <c r="L6" s="147" t="s">
        <v>96</v>
      </c>
      <c r="M6" s="147" t="s">
        <v>97</v>
      </c>
      <c r="N6" s="147" t="s">
        <v>98</v>
      </c>
      <c r="O6" s="147" t="s">
        <v>99</v>
      </c>
      <c r="P6" s="147" t="s">
        <v>100</v>
      </c>
      <c r="Q6" s="147" t="s">
        <v>101</v>
      </c>
      <c r="R6" s="147" t="s">
        <v>102</v>
      </c>
      <c r="S6" s="147" t="s">
        <v>103</v>
      </c>
      <c r="T6" s="147" t="s">
        <v>104</v>
      </c>
      <c r="U6" s="147" t="s">
        <v>105</v>
      </c>
      <c r="V6" s="147" t="s">
        <v>106</v>
      </c>
      <c r="W6" s="147" t="s">
        <v>107</v>
      </c>
      <c r="X6" s="147" t="s">
        <v>108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109</v>
      </c>
      <c r="B8" s="163" t="s">
        <v>58</v>
      </c>
      <c r="C8" s="183" t="s">
        <v>59</v>
      </c>
      <c r="D8" s="164"/>
      <c r="E8" s="165"/>
      <c r="F8" s="166"/>
      <c r="G8" s="166">
        <f>SUMIF(AG9:AG55,"&lt;&gt;NOR",G9:G55)</f>
        <v>0</v>
      </c>
      <c r="H8" s="166"/>
      <c r="I8" s="166">
        <f>SUM(I9:I55)</f>
        <v>0</v>
      </c>
      <c r="J8" s="166"/>
      <c r="K8" s="166">
        <f>SUM(K9:K55)</f>
        <v>0</v>
      </c>
      <c r="L8" s="166"/>
      <c r="M8" s="166">
        <f>SUM(M9:M55)</f>
        <v>0</v>
      </c>
      <c r="N8" s="166"/>
      <c r="O8" s="166">
        <f>SUM(O9:O55)</f>
        <v>40.33</v>
      </c>
      <c r="P8" s="166"/>
      <c r="Q8" s="166">
        <f>SUM(Q9:Q55)</f>
        <v>490.47</v>
      </c>
      <c r="R8" s="166"/>
      <c r="S8" s="166"/>
      <c r="T8" s="166"/>
      <c r="U8" s="166"/>
      <c r="V8" s="166">
        <f>SUM(V9:V55)</f>
        <v>268.31</v>
      </c>
      <c r="W8" s="166"/>
      <c r="X8" s="167"/>
      <c r="AG8" t="s">
        <v>110</v>
      </c>
    </row>
    <row r="9" spans="1:60" outlineLevel="1" x14ac:dyDescent="0.2">
      <c r="A9" s="168">
        <v>1</v>
      </c>
      <c r="B9" s="169" t="s">
        <v>111</v>
      </c>
      <c r="C9" s="184" t="s">
        <v>112</v>
      </c>
      <c r="D9" s="170" t="s">
        <v>113</v>
      </c>
      <c r="E9" s="171">
        <v>13.95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/>
      <c r="S9" s="173" t="s">
        <v>114</v>
      </c>
      <c r="T9" s="173" t="s">
        <v>114</v>
      </c>
      <c r="U9" s="173">
        <v>3.2000000000000001E-2</v>
      </c>
      <c r="V9" s="173">
        <f>ROUND(E9*U9,2)</f>
        <v>0.45</v>
      </c>
      <c r="W9" s="173"/>
      <c r="X9" s="174" t="s">
        <v>115</v>
      </c>
      <c r="Y9" s="148"/>
      <c r="Z9" s="148"/>
      <c r="AA9" s="148"/>
      <c r="AB9" s="148"/>
      <c r="AC9" s="148"/>
      <c r="AD9" s="148"/>
      <c r="AE9" s="148"/>
      <c r="AF9" s="148"/>
      <c r="AG9" s="148" t="s">
        <v>116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1" x14ac:dyDescent="0.2">
      <c r="A10" s="155"/>
      <c r="B10" s="156"/>
      <c r="C10" s="185" t="s">
        <v>117</v>
      </c>
      <c r="D10" s="158"/>
      <c r="E10" s="159">
        <v>13.95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118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2.5" outlineLevel="1" x14ac:dyDescent="0.2">
      <c r="A11" s="168">
        <v>2</v>
      </c>
      <c r="B11" s="169" t="s">
        <v>119</v>
      </c>
      <c r="C11" s="184" t="s">
        <v>120</v>
      </c>
      <c r="D11" s="170" t="s">
        <v>113</v>
      </c>
      <c r="E11" s="171">
        <v>28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73">
        <v>0</v>
      </c>
      <c r="O11" s="173">
        <f>ROUND(E11*N11,2)</f>
        <v>0</v>
      </c>
      <c r="P11" s="173">
        <v>0</v>
      </c>
      <c r="Q11" s="173">
        <f>ROUND(E11*P11,2)</f>
        <v>0</v>
      </c>
      <c r="R11" s="173"/>
      <c r="S11" s="173" t="s">
        <v>114</v>
      </c>
      <c r="T11" s="173" t="s">
        <v>114</v>
      </c>
      <c r="U11" s="173">
        <v>9.2999999999999999E-2</v>
      </c>
      <c r="V11" s="173">
        <f>ROUND(E11*U11,2)</f>
        <v>2.6</v>
      </c>
      <c r="W11" s="173"/>
      <c r="X11" s="174" t="s">
        <v>115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116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5" t="s">
        <v>121</v>
      </c>
      <c r="D12" s="158"/>
      <c r="E12" s="159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118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85" t="s">
        <v>122</v>
      </c>
      <c r="D13" s="158"/>
      <c r="E13" s="159">
        <v>14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118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5" t="s">
        <v>123</v>
      </c>
      <c r="D14" s="158"/>
      <c r="E14" s="159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118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185" t="s">
        <v>124</v>
      </c>
      <c r="D15" s="158"/>
      <c r="E15" s="159">
        <v>14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118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68">
        <v>3</v>
      </c>
      <c r="B16" s="169" t="s">
        <v>125</v>
      </c>
      <c r="C16" s="184" t="s">
        <v>126</v>
      </c>
      <c r="D16" s="170" t="s">
        <v>127</v>
      </c>
      <c r="E16" s="171">
        <v>1031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73">
        <v>0</v>
      </c>
      <c r="O16" s="173">
        <f>ROUND(E16*N16,2)</f>
        <v>0</v>
      </c>
      <c r="P16" s="173">
        <v>0.11</v>
      </c>
      <c r="Q16" s="173">
        <f>ROUND(E16*P16,2)</f>
        <v>113.41</v>
      </c>
      <c r="R16" s="173"/>
      <c r="S16" s="173" t="s">
        <v>114</v>
      </c>
      <c r="T16" s="173" t="s">
        <v>114</v>
      </c>
      <c r="U16" s="173">
        <v>3.1099999999999999E-2</v>
      </c>
      <c r="V16" s="173">
        <f>ROUND(E16*U16,2)</f>
        <v>32.06</v>
      </c>
      <c r="W16" s="173"/>
      <c r="X16" s="174" t="s">
        <v>115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116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55"/>
      <c r="B17" s="156"/>
      <c r="C17" s="185" t="s">
        <v>128</v>
      </c>
      <c r="D17" s="158"/>
      <c r="E17" s="159">
        <v>1031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118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8">
        <v>4</v>
      </c>
      <c r="B18" s="169" t="s">
        <v>129</v>
      </c>
      <c r="C18" s="184" t="s">
        <v>130</v>
      </c>
      <c r="D18" s="170" t="s">
        <v>127</v>
      </c>
      <c r="E18" s="171">
        <v>459.2</v>
      </c>
      <c r="F18" s="172"/>
      <c r="G18" s="173">
        <f>ROUND(E18*F18,2)</f>
        <v>0</v>
      </c>
      <c r="H18" s="172"/>
      <c r="I18" s="173">
        <f>ROUND(E18*H18,2)</f>
        <v>0</v>
      </c>
      <c r="J18" s="172"/>
      <c r="K18" s="173">
        <f>ROUND(E18*J18,2)</f>
        <v>0</v>
      </c>
      <c r="L18" s="173">
        <v>21</v>
      </c>
      <c r="M18" s="173">
        <f>G18*(1+L18/100)</f>
        <v>0</v>
      </c>
      <c r="N18" s="173">
        <v>0</v>
      </c>
      <c r="O18" s="173">
        <f>ROUND(E18*N18,2)</f>
        <v>0</v>
      </c>
      <c r="P18" s="173">
        <v>0.22</v>
      </c>
      <c r="Q18" s="173">
        <f>ROUND(E18*P18,2)</f>
        <v>101.02</v>
      </c>
      <c r="R18" s="173"/>
      <c r="S18" s="173" t="s">
        <v>114</v>
      </c>
      <c r="T18" s="173" t="s">
        <v>114</v>
      </c>
      <c r="U18" s="173">
        <v>5.96E-2</v>
      </c>
      <c r="V18" s="173">
        <f>ROUND(E18*U18,2)</f>
        <v>27.37</v>
      </c>
      <c r="W18" s="173"/>
      <c r="X18" s="174" t="s">
        <v>115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116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ht="22.5" outlineLevel="1" x14ac:dyDescent="0.2">
      <c r="A19" s="155"/>
      <c r="B19" s="156"/>
      <c r="C19" s="185" t="s">
        <v>131</v>
      </c>
      <c r="D19" s="158"/>
      <c r="E19" s="159">
        <v>459.2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118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8">
        <v>5</v>
      </c>
      <c r="B20" s="169" t="s">
        <v>132</v>
      </c>
      <c r="C20" s="184" t="s">
        <v>133</v>
      </c>
      <c r="D20" s="170" t="s">
        <v>127</v>
      </c>
      <c r="E20" s="171">
        <v>392.6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21</v>
      </c>
      <c r="M20" s="173">
        <f>G20*(1+L20/100)</f>
        <v>0</v>
      </c>
      <c r="N20" s="173">
        <v>0</v>
      </c>
      <c r="O20" s="173">
        <f>ROUND(E20*N20,2)</f>
        <v>0</v>
      </c>
      <c r="P20" s="173">
        <v>0.66</v>
      </c>
      <c r="Q20" s="173">
        <f>ROUND(E20*P20,2)</f>
        <v>259.12</v>
      </c>
      <c r="R20" s="173"/>
      <c r="S20" s="173" t="s">
        <v>114</v>
      </c>
      <c r="T20" s="173" t="s">
        <v>114</v>
      </c>
      <c r="U20" s="173">
        <v>0.11899999999999999</v>
      </c>
      <c r="V20" s="173">
        <f>ROUND(E20*U20,2)</f>
        <v>46.72</v>
      </c>
      <c r="W20" s="173"/>
      <c r="X20" s="174" t="s">
        <v>115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116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22.5" outlineLevel="1" x14ac:dyDescent="0.2">
      <c r="A21" s="155"/>
      <c r="B21" s="156"/>
      <c r="C21" s="185" t="s">
        <v>134</v>
      </c>
      <c r="D21" s="158"/>
      <c r="E21" s="159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118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85" t="s">
        <v>135</v>
      </c>
      <c r="D22" s="158"/>
      <c r="E22" s="159">
        <v>392.6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118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68">
        <v>6</v>
      </c>
      <c r="B23" s="169" t="s">
        <v>136</v>
      </c>
      <c r="C23" s="184" t="s">
        <v>137</v>
      </c>
      <c r="D23" s="170" t="s">
        <v>113</v>
      </c>
      <c r="E23" s="171">
        <v>286.39999999999998</v>
      </c>
      <c r="F23" s="172"/>
      <c r="G23" s="173">
        <f>ROUND(E23*F23,2)</f>
        <v>0</v>
      </c>
      <c r="H23" s="172"/>
      <c r="I23" s="173">
        <f>ROUND(E23*H23,2)</f>
        <v>0</v>
      </c>
      <c r="J23" s="172"/>
      <c r="K23" s="173">
        <f>ROUND(E23*J23,2)</f>
        <v>0</v>
      </c>
      <c r="L23" s="173">
        <v>21</v>
      </c>
      <c r="M23" s="173">
        <f>G23*(1+L23/100)</f>
        <v>0</v>
      </c>
      <c r="N23" s="173">
        <v>0</v>
      </c>
      <c r="O23" s="173">
        <f>ROUND(E23*N23,2)</f>
        <v>0</v>
      </c>
      <c r="P23" s="173">
        <v>0</v>
      </c>
      <c r="Q23" s="173">
        <f>ROUND(E23*P23,2)</f>
        <v>0</v>
      </c>
      <c r="R23" s="173"/>
      <c r="S23" s="173" t="s">
        <v>114</v>
      </c>
      <c r="T23" s="173" t="s">
        <v>114</v>
      </c>
      <c r="U23" s="173">
        <v>0.42199999999999999</v>
      </c>
      <c r="V23" s="173">
        <f>ROUND(E23*U23,2)</f>
        <v>120.86</v>
      </c>
      <c r="W23" s="173"/>
      <c r="X23" s="174" t="s">
        <v>115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116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85" t="s">
        <v>138</v>
      </c>
      <c r="D24" s="158"/>
      <c r="E24" s="159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118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85" t="s">
        <v>139</v>
      </c>
      <c r="D25" s="158"/>
      <c r="E25" s="159">
        <v>36.9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118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85" t="s">
        <v>140</v>
      </c>
      <c r="D26" s="158"/>
      <c r="E26" s="159">
        <v>249.5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118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ht="22.5" outlineLevel="1" x14ac:dyDescent="0.2">
      <c r="A27" s="168">
        <v>7</v>
      </c>
      <c r="B27" s="169" t="s">
        <v>141</v>
      </c>
      <c r="C27" s="184" t="s">
        <v>142</v>
      </c>
      <c r="D27" s="170" t="s">
        <v>113</v>
      </c>
      <c r="E27" s="171">
        <v>286.39999999999998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21</v>
      </c>
      <c r="M27" s="173">
        <f>G27*(1+L27/100)</f>
        <v>0</v>
      </c>
      <c r="N27" s="173">
        <v>0</v>
      </c>
      <c r="O27" s="173">
        <f>ROUND(E27*N27,2)</f>
        <v>0</v>
      </c>
      <c r="P27" s="173">
        <v>0</v>
      </c>
      <c r="Q27" s="173">
        <f>ROUND(E27*P27,2)</f>
        <v>0</v>
      </c>
      <c r="R27" s="173"/>
      <c r="S27" s="173" t="s">
        <v>114</v>
      </c>
      <c r="T27" s="173" t="s">
        <v>114</v>
      </c>
      <c r="U27" s="173">
        <v>1.0999999999999999E-2</v>
      </c>
      <c r="V27" s="173">
        <f>ROUND(E27*U27,2)</f>
        <v>3.15</v>
      </c>
      <c r="W27" s="173"/>
      <c r="X27" s="174" t="s">
        <v>115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116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5" t="s">
        <v>143</v>
      </c>
      <c r="D28" s="158"/>
      <c r="E28" s="159">
        <v>286.39999999999998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118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2.5" outlineLevel="1" x14ac:dyDescent="0.2">
      <c r="A29" s="155"/>
      <c r="B29" s="156"/>
      <c r="C29" s="185" t="s">
        <v>144</v>
      </c>
      <c r="D29" s="158"/>
      <c r="E29" s="159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118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8">
        <v>8</v>
      </c>
      <c r="B30" s="169" t="s">
        <v>145</v>
      </c>
      <c r="C30" s="184" t="s">
        <v>146</v>
      </c>
      <c r="D30" s="170" t="s">
        <v>113</v>
      </c>
      <c r="E30" s="171">
        <v>859.2</v>
      </c>
      <c r="F30" s="172"/>
      <c r="G30" s="173">
        <f>ROUND(E30*F30,2)</f>
        <v>0</v>
      </c>
      <c r="H30" s="172"/>
      <c r="I30" s="173">
        <f>ROUND(E30*H30,2)</f>
        <v>0</v>
      </c>
      <c r="J30" s="172"/>
      <c r="K30" s="173">
        <f>ROUND(E30*J30,2)</f>
        <v>0</v>
      </c>
      <c r="L30" s="173">
        <v>21</v>
      </c>
      <c r="M30" s="173">
        <f>G30*(1+L30/100)</f>
        <v>0</v>
      </c>
      <c r="N30" s="173">
        <v>0</v>
      </c>
      <c r="O30" s="173">
        <f>ROUND(E30*N30,2)</f>
        <v>0</v>
      </c>
      <c r="P30" s="173">
        <v>0</v>
      </c>
      <c r="Q30" s="173">
        <f>ROUND(E30*P30,2)</f>
        <v>0</v>
      </c>
      <c r="R30" s="173"/>
      <c r="S30" s="173" t="s">
        <v>114</v>
      </c>
      <c r="T30" s="173" t="s">
        <v>114</v>
      </c>
      <c r="U30" s="173">
        <v>0</v>
      </c>
      <c r="V30" s="173">
        <f>ROUND(E30*U30,2)</f>
        <v>0</v>
      </c>
      <c r="W30" s="173"/>
      <c r="X30" s="174" t="s">
        <v>115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116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5" t="s">
        <v>147</v>
      </c>
      <c r="D31" s="158"/>
      <c r="E31" s="159">
        <v>859.2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118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68">
        <v>9</v>
      </c>
      <c r="B32" s="169" t="s">
        <v>148</v>
      </c>
      <c r="C32" s="184" t="s">
        <v>149</v>
      </c>
      <c r="D32" s="170" t="s">
        <v>113</v>
      </c>
      <c r="E32" s="171">
        <v>286.39999999999998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21</v>
      </c>
      <c r="M32" s="173">
        <f>G32*(1+L32/100)</f>
        <v>0</v>
      </c>
      <c r="N32" s="173">
        <v>0</v>
      </c>
      <c r="O32" s="173">
        <f>ROUND(E32*N32,2)</f>
        <v>0</v>
      </c>
      <c r="P32" s="173">
        <v>0</v>
      </c>
      <c r="Q32" s="173">
        <f>ROUND(E32*P32,2)</f>
        <v>0</v>
      </c>
      <c r="R32" s="173"/>
      <c r="S32" s="173" t="s">
        <v>114</v>
      </c>
      <c r="T32" s="173" t="s">
        <v>114</v>
      </c>
      <c r="U32" s="173">
        <v>0</v>
      </c>
      <c r="V32" s="173">
        <f>ROUND(E32*U32,2)</f>
        <v>0</v>
      </c>
      <c r="W32" s="173"/>
      <c r="X32" s="174" t="s">
        <v>115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116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185" t="s">
        <v>150</v>
      </c>
      <c r="D33" s="158"/>
      <c r="E33" s="159">
        <v>286.39999999999998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118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68">
        <v>10</v>
      </c>
      <c r="B34" s="169" t="s">
        <v>151</v>
      </c>
      <c r="C34" s="184" t="s">
        <v>152</v>
      </c>
      <c r="D34" s="170" t="s">
        <v>127</v>
      </c>
      <c r="E34" s="171">
        <v>2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73">
        <v>0</v>
      </c>
      <c r="O34" s="173">
        <f>ROUND(E34*N34,2)</f>
        <v>0</v>
      </c>
      <c r="P34" s="173">
        <v>0.22500000000000001</v>
      </c>
      <c r="Q34" s="173">
        <f>ROUND(E34*P34,2)</f>
        <v>0.45</v>
      </c>
      <c r="R34" s="173"/>
      <c r="S34" s="173" t="s">
        <v>114</v>
      </c>
      <c r="T34" s="173" t="s">
        <v>114</v>
      </c>
      <c r="U34" s="173">
        <v>0.14199999999999999</v>
      </c>
      <c r="V34" s="173">
        <f>ROUND(E34*U34,2)</f>
        <v>0.28000000000000003</v>
      </c>
      <c r="W34" s="173"/>
      <c r="X34" s="174" t="s">
        <v>115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116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185" t="s">
        <v>153</v>
      </c>
      <c r="D35" s="158"/>
      <c r="E35" s="159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118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5" t="s">
        <v>154</v>
      </c>
      <c r="D36" s="158"/>
      <c r="E36" s="159">
        <v>2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118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68">
        <v>11</v>
      </c>
      <c r="B37" s="169" t="s">
        <v>155</v>
      </c>
      <c r="C37" s="184" t="s">
        <v>156</v>
      </c>
      <c r="D37" s="170" t="s">
        <v>157</v>
      </c>
      <c r="E37" s="171">
        <v>61</v>
      </c>
      <c r="F37" s="172"/>
      <c r="G37" s="173">
        <f>ROUND(E37*F37,2)</f>
        <v>0</v>
      </c>
      <c r="H37" s="172"/>
      <c r="I37" s="173">
        <f>ROUND(E37*H37,2)</f>
        <v>0</v>
      </c>
      <c r="J37" s="172"/>
      <c r="K37" s="173">
        <f>ROUND(E37*J37,2)</f>
        <v>0</v>
      </c>
      <c r="L37" s="173">
        <v>21</v>
      </c>
      <c r="M37" s="173">
        <f>G37*(1+L37/100)</f>
        <v>0</v>
      </c>
      <c r="N37" s="173">
        <v>0</v>
      </c>
      <c r="O37" s="173">
        <f>ROUND(E37*N37,2)</f>
        <v>0</v>
      </c>
      <c r="P37" s="173">
        <v>0.27</v>
      </c>
      <c r="Q37" s="173">
        <f>ROUND(E37*P37,2)</f>
        <v>16.47</v>
      </c>
      <c r="R37" s="173"/>
      <c r="S37" s="173" t="s">
        <v>114</v>
      </c>
      <c r="T37" s="173" t="s">
        <v>114</v>
      </c>
      <c r="U37" s="173">
        <v>0.12</v>
      </c>
      <c r="V37" s="173">
        <f>ROUND(E37*U37,2)</f>
        <v>7.32</v>
      </c>
      <c r="W37" s="173"/>
      <c r="X37" s="174" t="s">
        <v>115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116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185" t="s">
        <v>158</v>
      </c>
      <c r="D38" s="158"/>
      <c r="E38" s="159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118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85" t="s">
        <v>159</v>
      </c>
      <c r="D39" s="158"/>
      <c r="E39" s="159">
        <v>61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118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68">
        <v>12</v>
      </c>
      <c r="B40" s="169" t="s">
        <v>160</v>
      </c>
      <c r="C40" s="184" t="s">
        <v>161</v>
      </c>
      <c r="D40" s="170" t="s">
        <v>113</v>
      </c>
      <c r="E40" s="171">
        <v>22.4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21</v>
      </c>
      <c r="M40" s="173">
        <f>G40*(1+L40/100)</f>
        <v>0</v>
      </c>
      <c r="N40" s="173">
        <v>0</v>
      </c>
      <c r="O40" s="173">
        <f>ROUND(E40*N40,2)</f>
        <v>0</v>
      </c>
      <c r="P40" s="173">
        <v>0</v>
      </c>
      <c r="Q40" s="173">
        <f>ROUND(E40*P40,2)</f>
        <v>0</v>
      </c>
      <c r="R40" s="173"/>
      <c r="S40" s="173" t="s">
        <v>114</v>
      </c>
      <c r="T40" s="173" t="s">
        <v>114</v>
      </c>
      <c r="U40" s="173">
        <v>0.20200000000000001</v>
      </c>
      <c r="V40" s="173">
        <f>ROUND(E40*U40,2)</f>
        <v>4.5199999999999996</v>
      </c>
      <c r="W40" s="173"/>
      <c r="X40" s="174" t="s">
        <v>115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116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85" t="s">
        <v>162</v>
      </c>
      <c r="D41" s="158"/>
      <c r="E41" s="159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118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/>
      <c r="B42" s="156"/>
      <c r="C42" s="185" t="s">
        <v>163</v>
      </c>
      <c r="D42" s="158"/>
      <c r="E42" s="159">
        <v>22.4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118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68">
        <v>13</v>
      </c>
      <c r="B43" s="169" t="s">
        <v>164</v>
      </c>
      <c r="C43" s="184" t="s">
        <v>165</v>
      </c>
      <c r="D43" s="170" t="s">
        <v>166</v>
      </c>
      <c r="E43" s="171">
        <v>40.32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21</v>
      </c>
      <c r="M43" s="173">
        <f>G43*(1+L43/100)</f>
        <v>0</v>
      </c>
      <c r="N43" s="173">
        <v>1</v>
      </c>
      <c r="O43" s="173">
        <f>ROUND(E43*N43,2)</f>
        <v>40.32</v>
      </c>
      <c r="P43" s="173">
        <v>0</v>
      </c>
      <c r="Q43" s="173">
        <f>ROUND(E43*P43,2)</f>
        <v>0</v>
      </c>
      <c r="R43" s="173" t="s">
        <v>167</v>
      </c>
      <c r="S43" s="173" t="s">
        <v>114</v>
      </c>
      <c r="T43" s="173" t="s">
        <v>114</v>
      </c>
      <c r="U43" s="173">
        <v>0</v>
      </c>
      <c r="V43" s="173">
        <f>ROUND(E43*U43,2)</f>
        <v>0</v>
      </c>
      <c r="W43" s="173"/>
      <c r="X43" s="174" t="s">
        <v>168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169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185" t="s">
        <v>162</v>
      </c>
      <c r="D44" s="158"/>
      <c r="E44" s="159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118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5" t="s">
        <v>170</v>
      </c>
      <c r="D45" s="158"/>
      <c r="E45" s="159">
        <v>40.32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118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68">
        <v>14</v>
      </c>
      <c r="B46" s="169" t="s">
        <v>171</v>
      </c>
      <c r="C46" s="184" t="s">
        <v>172</v>
      </c>
      <c r="D46" s="170" t="s">
        <v>113</v>
      </c>
      <c r="E46" s="171">
        <v>14</v>
      </c>
      <c r="F46" s="172"/>
      <c r="G46" s="173">
        <f>ROUND(E46*F46,2)</f>
        <v>0</v>
      </c>
      <c r="H46" s="172"/>
      <c r="I46" s="173">
        <f>ROUND(E46*H46,2)</f>
        <v>0</v>
      </c>
      <c r="J46" s="172"/>
      <c r="K46" s="173">
        <f>ROUND(E46*J46,2)</f>
        <v>0</v>
      </c>
      <c r="L46" s="173">
        <v>21</v>
      </c>
      <c r="M46" s="173">
        <f>G46*(1+L46/100)</f>
        <v>0</v>
      </c>
      <c r="N46" s="173">
        <v>0</v>
      </c>
      <c r="O46" s="173">
        <f>ROUND(E46*N46,2)</f>
        <v>0</v>
      </c>
      <c r="P46" s="173">
        <v>0</v>
      </c>
      <c r="Q46" s="173">
        <f>ROUND(E46*P46,2)</f>
        <v>0</v>
      </c>
      <c r="R46" s="173"/>
      <c r="S46" s="173" t="s">
        <v>114</v>
      </c>
      <c r="T46" s="173" t="s">
        <v>114</v>
      </c>
      <c r="U46" s="173">
        <v>6.7000000000000004E-2</v>
      </c>
      <c r="V46" s="173">
        <f>ROUND(E46*U46,2)</f>
        <v>0.94</v>
      </c>
      <c r="W46" s="173"/>
      <c r="X46" s="174" t="s">
        <v>115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116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185" t="s">
        <v>123</v>
      </c>
      <c r="D47" s="158"/>
      <c r="E47" s="159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118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85" t="s">
        <v>124</v>
      </c>
      <c r="D48" s="158"/>
      <c r="E48" s="159">
        <v>14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118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68">
        <v>15</v>
      </c>
      <c r="B49" s="169" t="s">
        <v>173</v>
      </c>
      <c r="C49" s="184" t="s">
        <v>174</v>
      </c>
      <c r="D49" s="170" t="s">
        <v>127</v>
      </c>
      <c r="E49" s="171">
        <v>93</v>
      </c>
      <c r="F49" s="172"/>
      <c r="G49" s="173">
        <f>ROUND(E49*F49,2)</f>
        <v>0</v>
      </c>
      <c r="H49" s="172"/>
      <c r="I49" s="173">
        <f>ROUND(E49*H49,2)</f>
        <v>0</v>
      </c>
      <c r="J49" s="172"/>
      <c r="K49" s="173">
        <f>ROUND(E49*J49,2)</f>
        <v>0</v>
      </c>
      <c r="L49" s="173">
        <v>21</v>
      </c>
      <c r="M49" s="173">
        <f>G49*(1+L49/100)</f>
        <v>0</v>
      </c>
      <c r="N49" s="173">
        <v>0</v>
      </c>
      <c r="O49" s="173">
        <f>ROUND(E49*N49,2)</f>
        <v>0</v>
      </c>
      <c r="P49" s="173">
        <v>0</v>
      </c>
      <c r="Q49" s="173">
        <f>ROUND(E49*P49,2)</f>
        <v>0</v>
      </c>
      <c r="R49" s="173"/>
      <c r="S49" s="173" t="s">
        <v>114</v>
      </c>
      <c r="T49" s="173" t="s">
        <v>114</v>
      </c>
      <c r="U49" s="173">
        <v>0.17699999999999999</v>
      </c>
      <c r="V49" s="173">
        <f>ROUND(E49*U49,2)</f>
        <v>16.46</v>
      </c>
      <c r="W49" s="173"/>
      <c r="X49" s="174" t="s">
        <v>115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116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185" t="s">
        <v>175</v>
      </c>
      <c r="D50" s="158"/>
      <c r="E50" s="159">
        <v>93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118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68">
        <v>16</v>
      </c>
      <c r="B51" s="169" t="s">
        <v>176</v>
      </c>
      <c r="C51" s="184" t="s">
        <v>177</v>
      </c>
      <c r="D51" s="170" t="s">
        <v>127</v>
      </c>
      <c r="E51" s="171">
        <v>93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21</v>
      </c>
      <c r="M51" s="173">
        <f>G51*(1+L51/100)</f>
        <v>0</v>
      </c>
      <c r="N51" s="173">
        <v>0</v>
      </c>
      <c r="O51" s="173">
        <f>ROUND(E51*N51,2)</f>
        <v>0</v>
      </c>
      <c r="P51" s="173">
        <v>0</v>
      </c>
      <c r="Q51" s="173">
        <f>ROUND(E51*P51,2)</f>
        <v>0</v>
      </c>
      <c r="R51" s="173"/>
      <c r="S51" s="173" t="s">
        <v>114</v>
      </c>
      <c r="T51" s="173" t="s">
        <v>114</v>
      </c>
      <c r="U51" s="173">
        <v>0.06</v>
      </c>
      <c r="V51" s="173">
        <f>ROUND(E51*U51,2)</f>
        <v>5.58</v>
      </c>
      <c r="W51" s="173"/>
      <c r="X51" s="174" t="s">
        <v>115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116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5" t="s">
        <v>178</v>
      </c>
      <c r="D52" s="158"/>
      <c r="E52" s="159">
        <v>93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118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68">
        <v>17</v>
      </c>
      <c r="B53" s="169" t="s">
        <v>179</v>
      </c>
      <c r="C53" s="184" t="s">
        <v>180</v>
      </c>
      <c r="D53" s="170" t="s">
        <v>181</v>
      </c>
      <c r="E53" s="171">
        <v>5</v>
      </c>
      <c r="F53" s="172"/>
      <c r="G53" s="173">
        <f>ROUND(E53*F53,2)</f>
        <v>0</v>
      </c>
      <c r="H53" s="172"/>
      <c r="I53" s="173">
        <f>ROUND(E53*H53,2)</f>
        <v>0</v>
      </c>
      <c r="J53" s="172"/>
      <c r="K53" s="173">
        <f>ROUND(E53*J53,2)</f>
        <v>0</v>
      </c>
      <c r="L53" s="173">
        <v>21</v>
      </c>
      <c r="M53" s="173">
        <f>G53*(1+L53/100)</f>
        <v>0</v>
      </c>
      <c r="N53" s="173">
        <v>1E-3</v>
      </c>
      <c r="O53" s="173">
        <f>ROUND(E53*N53,2)</f>
        <v>0.01</v>
      </c>
      <c r="P53" s="173">
        <v>0</v>
      </c>
      <c r="Q53" s="173">
        <f>ROUND(E53*P53,2)</f>
        <v>0</v>
      </c>
      <c r="R53" s="173" t="s">
        <v>167</v>
      </c>
      <c r="S53" s="173" t="s">
        <v>114</v>
      </c>
      <c r="T53" s="173" t="s">
        <v>114</v>
      </c>
      <c r="U53" s="173">
        <v>0</v>
      </c>
      <c r="V53" s="173">
        <f>ROUND(E53*U53,2)</f>
        <v>0</v>
      </c>
      <c r="W53" s="173"/>
      <c r="X53" s="174" t="s">
        <v>168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169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85" t="s">
        <v>182</v>
      </c>
      <c r="D54" s="158"/>
      <c r="E54" s="159">
        <v>4.6500000000000004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118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55"/>
      <c r="B55" s="156"/>
      <c r="C55" s="185" t="s">
        <v>183</v>
      </c>
      <c r="D55" s="158"/>
      <c r="E55" s="159">
        <v>0.35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 t="s">
        <v>118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x14ac:dyDescent="0.2">
      <c r="A56" s="162" t="s">
        <v>109</v>
      </c>
      <c r="B56" s="163" t="s">
        <v>62</v>
      </c>
      <c r="C56" s="183" t="s">
        <v>63</v>
      </c>
      <c r="D56" s="164"/>
      <c r="E56" s="165"/>
      <c r="F56" s="166"/>
      <c r="G56" s="166">
        <f>SUMIF(AG57:AG114,"&lt;&gt;NOR",G57:G114)</f>
        <v>0</v>
      </c>
      <c r="H56" s="166"/>
      <c r="I56" s="166">
        <f>SUM(I57:I114)</f>
        <v>0</v>
      </c>
      <c r="J56" s="166"/>
      <c r="K56" s="166">
        <f>SUM(K57:K114)</f>
        <v>0</v>
      </c>
      <c r="L56" s="166"/>
      <c r="M56" s="166">
        <f>SUM(M57:M114)</f>
        <v>0</v>
      </c>
      <c r="N56" s="166"/>
      <c r="O56" s="166">
        <f>SUM(O57:O114)</f>
        <v>938.21</v>
      </c>
      <c r="P56" s="166"/>
      <c r="Q56" s="166">
        <f>SUM(Q57:Q114)</f>
        <v>0</v>
      </c>
      <c r="R56" s="166"/>
      <c r="S56" s="166"/>
      <c r="T56" s="166"/>
      <c r="U56" s="166"/>
      <c r="V56" s="166">
        <f>SUM(V57:V114)</f>
        <v>209.15</v>
      </c>
      <c r="W56" s="166"/>
      <c r="X56" s="167"/>
      <c r="AG56" t="s">
        <v>110</v>
      </c>
    </row>
    <row r="57" spans="1:60" outlineLevel="1" x14ac:dyDescent="0.2">
      <c r="A57" s="168">
        <v>18</v>
      </c>
      <c r="B57" s="169" t="s">
        <v>184</v>
      </c>
      <c r="C57" s="184" t="s">
        <v>185</v>
      </c>
      <c r="D57" s="170" t="s">
        <v>127</v>
      </c>
      <c r="E57" s="171">
        <v>1343</v>
      </c>
      <c r="F57" s="172"/>
      <c r="G57" s="173">
        <f>ROUND(E57*F57,2)</f>
        <v>0</v>
      </c>
      <c r="H57" s="172"/>
      <c r="I57" s="173">
        <f>ROUND(E57*H57,2)</f>
        <v>0</v>
      </c>
      <c r="J57" s="172"/>
      <c r="K57" s="173">
        <f>ROUND(E57*J57,2)</f>
        <v>0</v>
      </c>
      <c r="L57" s="173">
        <v>21</v>
      </c>
      <c r="M57" s="173">
        <f>G57*(1+L57/100)</f>
        <v>0</v>
      </c>
      <c r="N57" s="173">
        <v>0.10141</v>
      </c>
      <c r="O57" s="173">
        <f>ROUND(E57*N57,2)</f>
        <v>136.19</v>
      </c>
      <c r="P57" s="173">
        <v>0</v>
      </c>
      <c r="Q57" s="173">
        <f>ROUND(E57*P57,2)</f>
        <v>0</v>
      </c>
      <c r="R57" s="173"/>
      <c r="S57" s="173" t="s">
        <v>114</v>
      </c>
      <c r="T57" s="173" t="s">
        <v>114</v>
      </c>
      <c r="U57" s="173">
        <v>6.4000000000000001E-2</v>
      </c>
      <c r="V57" s="173">
        <f>ROUND(E57*U57,2)</f>
        <v>85.95</v>
      </c>
      <c r="W57" s="173"/>
      <c r="X57" s="174" t="s">
        <v>115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116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55"/>
      <c r="B58" s="156"/>
      <c r="C58" s="185" t="s">
        <v>186</v>
      </c>
      <c r="D58" s="158"/>
      <c r="E58" s="159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118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55"/>
      <c r="B59" s="156"/>
      <c r="C59" s="185" t="s">
        <v>187</v>
      </c>
      <c r="D59" s="158"/>
      <c r="E59" s="159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118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85" t="s">
        <v>188</v>
      </c>
      <c r="D60" s="158"/>
      <c r="E60" s="159">
        <v>626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118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55"/>
      <c r="B61" s="156"/>
      <c r="C61" s="185" t="s">
        <v>189</v>
      </c>
      <c r="D61" s="158"/>
      <c r="E61" s="159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118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185" t="s">
        <v>187</v>
      </c>
      <c r="D62" s="158"/>
      <c r="E62" s="159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118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5" t="s">
        <v>190</v>
      </c>
      <c r="D63" s="158"/>
      <c r="E63" s="159">
        <v>717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118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68">
        <v>19</v>
      </c>
      <c r="B64" s="169" t="s">
        <v>191</v>
      </c>
      <c r="C64" s="184" t="s">
        <v>192</v>
      </c>
      <c r="D64" s="170" t="s">
        <v>127</v>
      </c>
      <c r="E64" s="171">
        <v>1343</v>
      </c>
      <c r="F64" s="172"/>
      <c r="G64" s="173">
        <f>ROUND(E64*F64,2)</f>
        <v>0</v>
      </c>
      <c r="H64" s="172"/>
      <c r="I64" s="173">
        <f>ROUND(E64*H64,2)</f>
        <v>0</v>
      </c>
      <c r="J64" s="172"/>
      <c r="K64" s="173">
        <f>ROUND(E64*J64,2)</f>
        <v>0</v>
      </c>
      <c r="L64" s="173">
        <v>21</v>
      </c>
      <c r="M64" s="173">
        <f>G64*(1+L64/100)</f>
        <v>0</v>
      </c>
      <c r="N64" s="173">
        <v>5.0000000000000001E-4</v>
      </c>
      <c r="O64" s="173">
        <f>ROUND(E64*N64,2)</f>
        <v>0.67</v>
      </c>
      <c r="P64" s="173">
        <v>0</v>
      </c>
      <c r="Q64" s="173">
        <f>ROUND(E64*P64,2)</f>
        <v>0</v>
      </c>
      <c r="R64" s="173"/>
      <c r="S64" s="173" t="s">
        <v>114</v>
      </c>
      <c r="T64" s="173" t="s">
        <v>114</v>
      </c>
      <c r="U64" s="173">
        <v>2E-3</v>
      </c>
      <c r="V64" s="173">
        <f>ROUND(E64*U64,2)</f>
        <v>2.69</v>
      </c>
      <c r="W64" s="173"/>
      <c r="X64" s="174" t="s">
        <v>115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116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85" t="s">
        <v>186</v>
      </c>
      <c r="D65" s="158"/>
      <c r="E65" s="159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8"/>
      <c r="Z65" s="148"/>
      <c r="AA65" s="148"/>
      <c r="AB65" s="148"/>
      <c r="AC65" s="148"/>
      <c r="AD65" s="148"/>
      <c r="AE65" s="148"/>
      <c r="AF65" s="148"/>
      <c r="AG65" s="148" t="s">
        <v>118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5" t="s">
        <v>193</v>
      </c>
      <c r="D66" s="158"/>
      <c r="E66" s="159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118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55"/>
      <c r="B67" s="156"/>
      <c r="C67" s="185" t="s">
        <v>194</v>
      </c>
      <c r="D67" s="158"/>
      <c r="E67" s="159">
        <v>626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8"/>
      <c r="Z67" s="148"/>
      <c r="AA67" s="148"/>
      <c r="AB67" s="148"/>
      <c r="AC67" s="148"/>
      <c r="AD67" s="148"/>
      <c r="AE67" s="148"/>
      <c r="AF67" s="148"/>
      <c r="AG67" s="148" t="s">
        <v>118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55"/>
      <c r="B68" s="156"/>
      <c r="C68" s="185" t="s">
        <v>189</v>
      </c>
      <c r="D68" s="158"/>
      <c r="E68" s="159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118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85" t="s">
        <v>193</v>
      </c>
      <c r="D69" s="158"/>
      <c r="E69" s="159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118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55"/>
      <c r="B70" s="156"/>
      <c r="C70" s="185" t="s">
        <v>195</v>
      </c>
      <c r="D70" s="158"/>
      <c r="E70" s="159">
        <v>717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118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68">
        <v>20</v>
      </c>
      <c r="B71" s="169" t="s">
        <v>196</v>
      </c>
      <c r="C71" s="184" t="s">
        <v>197</v>
      </c>
      <c r="D71" s="170" t="s">
        <v>127</v>
      </c>
      <c r="E71" s="171">
        <v>873.5</v>
      </c>
      <c r="F71" s="172"/>
      <c r="G71" s="173">
        <f>ROUND(E71*F71,2)</f>
        <v>0</v>
      </c>
      <c r="H71" s="172"/>
      <c r="I71" s="173">
        <f>ROUND(E71*H71,2)</f>
        <v>0</v>
      </c>
      <c r="J71" s="172"/>
      <c r="K71" s="173">
        <f>ROUND(E71*J71,2)</f>
        <v>0</v>
      </c>
      <c r="L71" s="173">
        <v>21</v>
      </c>
      <c r="M71" s="173">
        <f>G71*(1+L71/100)</f>
        <v>0</v>
      </c>
      <c r="N71" s="173">
        <v>0.18462999999999999</v>
      </c>
      <c r="O71" s="173">
        <f>ROUND(E71*N71,2)</f>
        <v>161.27000000000001</v>
      </c>
      <c r="P71" s="173">
        <v>0</v>
      </c>
      <c r="Q71" s="173">
        <f>ROUND(E71*P71,2)</f>
        <v>0</v>
      </c>
      <c r="R71" s="173"/>
      <c r="S71" s="173" t="s">
        <v>114</v>
      </c>
      <c r="T71" s="173" t="s">
        <v>114</v>
      </c>
      <c r="U71" s="173">
        <v>6.4000000000000001E-2</v>
      </c>
      <c r="V71" s="173">
        <f>ROUND(E71*U71,2)</f>
        <v>55.9</v>
      </c>
      <c r="W71" s="173"/>
      <c r="X71" s="174" t="s">
        <v>115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116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185" t="s">
        <v>186</v>
      </c>
      <c r="D72" s="158"/>
      <c r="E72" s="159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118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55"/>
      <c r="B73" s="156"/>
      <c r="C73" s="185" t="s">
        <v>198</v>
      </c>
      <c r="D73" s="158"/>
      <c r="E73" s="159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 t="s">
        <v>118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85" t="s">
        <v>199</v>
      </c>
      <c r="D74" s="158"/>
      <c r="E74" s="159">
        <v>156.5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118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ht="22.5" outlineLevel="1" x14ac:dyDescent="0.2">
      <c r="A75" s="155"/>
      <c r="B75" s="156"/>
      <c r="C75" s="185" t="s">
        <v>200</v>
      </c>
      <c r="D75" s="158"/>
      <c r="E75" s="159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118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55"/>
      <c r="B76" s="156"/>
      <c r="C76" s="186" t="s">
        <v>201</v>
      </c>
      <c r="D76" s="160"/>
      <c r="E76" s="161">
        <v>156.5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8"/>
      <c r="Z76" s="148"/>
      <c r="AA76" s="148"/>
      <c r="AB76" s="148"/>
      <c r="AC76" s="148"/>
      <c r="AD76" s="148"/>
      <c r="AE76" s="148"/>
      <c r="AF76" s="148"/>
      <c r="AG76" s="148" t="s">
        <v>118</v>
      </c>
      <c r="AH76" s="148">
        <v>1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85" t="s">
        <v>189</v>
      </c>
      <c r="D77" s="158"/>
      <c r="E77" s="159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118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85" t="s">
        <v>198</v>
      </c>
      <c r="D78" s="158"/>
      <c r="E78" s="159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118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55"/>
      <c r="B79" s="156"/>
      <c r="C79" s="185" t="s">
        <v>202</v>
      </c>
      <c r="D79" s="158"/>
      <c r="E79" s="159">
        <v>717</v>
      </c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118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55"/>
      <c r="B80" s="156"/>
      <c r="C80" s="186" t="s">
        <v>201</v>
      </c>
      <c r="D80" s="160"/>
      <c r="E80" s="161">
        <v>717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118</v>
      </c>
      <c r="AH80" s="148">
        <v>1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68">
        <v>21</v>
      </c>
      <c r="B81" s="169" t="s">
        <v>203</v>
      </c>
      <c r="C81" s="184" t="s">
        <v>204</v>
      </c>
      <c r="D81" s="170" t="s">
        <v>127</v>
      </c>
      <c r="E81" s="171">
        <v>873.5</v>
      </c>
      <c r="F81" s="172"/>
      <c r="G81" s="173">
        <f>ROUND(E81*F81,2)</f>
        <v>0</v>
      </c>
      <c r="H81" s="172"/>
      <c r="I81" s="173">
        <f>ROUND(E81*H81,2)</f>
        <v>0</v>
      </c>
      <c r="J81" s="172"/>
      <c r="K81" s="173">
        <f>ROUND(E81*J81,2)</f>
        <v>0</v>
      </c>
      <c r="L81" s="173">
        <v>21</v>
      </c>
      <c r="M81" s="173">
        <f>G81*(1+L81/100)</f>
        <v>0</v>
      </c>
      <c r="N81" s="173">
        <v>7.1000000000000002E-4</v>
      </c>
      <c r="O81" s="173">
        <f>ROUND(E81*N81,2)</f>
        <v>0.62</v>
      </c>
      <c r="P81" s="173">
        <v>0</v>
      </c>
      <c r="Q81" s="173">
        <f>ROUND(E81*P81,2)</f>
        <v>0</v>
      </c>
      <c r="R81" s="173"/>
      <c r="S81" s="173" t="s">
        <v>114</v>
      </c>
      <c r="T81" s="173" t="s">
        <v>114</v>
      </c>
      <c r="U81" s="173">
        <v>2E-3</v>
      </c>
      <c r="V81" s="173">
        <f>ROUND(E81*U81,2)</f>
        <v>1.75</v>
      </c>
      <c r="W81" s="173"/>
      <c r="X81" s="174" t="s">
        <v>115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116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55"/>
      <c r="B82" s="156"/>
      <c r="C82" s="185" t="s">
        <v>186</v>
      </c>
      <c r="D82" s="158"/>
      <c r="E82" s="159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8"/>
      <c r="Z82" s="148"/>
      <c r="AA82" s="148"/>
      <c r="AB82" s="148"/>
      <c r="AC82" s="148"/>
      <c r="AD82" s="148"/>
      <c r="AE82" s="148"/>
      <c r="AF82" s="148"/>
      <c r="AG82" s="148" t="s">
        <v>118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55"/>
      <c r="B83" s="156"/>
      <c r="C83" s="185" t="s">
        <v>193</v>
      </c>
      <c r="D83" s="158"/>
      <c r="E83" s="159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118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85" t="s">
        <v>205</v>
      </c>
      <c r="D84" s="158"/>
      <c r="E84" s="159">
        <v>156.5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118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55"/>
      <c r="B85" s="156"/>
      <c r="C85" s="185" t="s">
        <v>189</v>
      </c>
      <c r="D85" s="158"/>
      <c r="E85" s="159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118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55"/>
      <c r="B86" s="156"/>
      <c r="C86" s="185" t="s">
        <v>193</v>
      </c>
      <c r="D86" s="158"/>
      <c r="E86" s="159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8"/>
      <c r="Z86" s="148"/>
      <c r="AA86" s="148"/>
      <c r="AB86" s="148"/>
      <c r="AC86" s="148"/>
      <c r="AD86" s="148"/>
      <c r="AE86" s="148"/>
      <c r="AF86" s="148"/>
      <c r="AG86" s="148" t="s">
        <v>118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185" t="s">
        <v>206</v>
      </c>
      <c r="D87" s="158"/>
      <c r="E87" s="159">
        <v>717</v>
      </c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118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68">
        <v>22</v>
      </c>
      <c r="B88" s="169" t="s">
        <v>207</v>
      </c>
      <c r="C88" s="184" t="s">
        <v>208</v>
      </c>
      <c r="D88" s="170" t="s">
        <v>127</v>
      </c>
      <c r="E88" s="171">
        <v>873.5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73">
        <v>6.0099999999999997E-3</v>
      </c>
      <c r="O88" s="173">
        <f>ROUND(E88*N88,2)</f>
        <v>5.25</v>
      </c>
      <c r="P88" s="173">
        <v>0</v>
      </c>
      <c r="Q88" s="173">
        <f>ROUND(E88*P88,2)</f>
        <v>0</v>
      </c>
      <c r="R88" s="173"/>
      <c r="S88" s="173" t="s">
        <v>114</v>
      </c>
      <c r="T88" s="173" t="s">
        <v>114</v>
      </c>
      <c r="U88" s="173">
        <v>4.0000000000000001E-3</v>
      </c>
      <c r="V88" s="173">
        <f>ROUND(E88*U88,2)</f>
        <v>3.49</v>
      </c>
      <c r="W88" s="173"/>
      <c r="X88" s="174" t="s">
        <v>115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116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55"/>
      <c r="B89" s="156"/>
      <c r="C89" s="185" t="s">
        <v>186</v>
      </c>
      <c r="D89" s="158"/>
      <c r="E89" s="159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118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55"/>
      <c r="B90" s="156"/>
      <c r="C90" s="185" t="s">
        <v>209</v>
      </c>
      <c r="D90" s="158"/>
      <c r="E90" s="159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8"/>
      <c r="Z90" s="148"/>
      <c r="AA90" s="148"/>
      <c r="AB90" s="148"/>
      <c r="AC90" s="148"/>
      <c r="AD90" s="148"/>
      <c r="AE90" s="148"/>
      <c r="AF90" s="148"/>
      <c r="AG90" s="148" t="s">
        <v>118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55"/>
      <c r="B91" s="156"/>
      <c r="C91" s="185" t="s">
        <v>210</v>
      </c>
      <c r="D91" s="158"/>
      <c r="E91" s="159">
        <v>156.5</v>
      </c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118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55"/>
      <c r="B92" s="156"/>
      <c r="C92" s="185" t="s">
        <v>189</v>
      </c>
      <c r="D92" s="158"/>
      <c r="E92" s="159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118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185" t="s">
        <v>209</v>
      </c>
      <c r="D93" s="158"/>
      <c r="E93" s="159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118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55"/>
      <c r="B94" s="156"/>
      <c r="C94" s="185" t="s">
        <v>211</v>
      </c>
      <c r="D94" s="158"/>
      <c r="E94" s="159">
        <v>717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8"/>
      <c r="Z94" s="148"/>
      <c r="AA94" s="148"/>
      <c r="AB94" s="148"/>
      <c r="AC94" s="148"/>
      <c r="AD94" s="148"/>
      <c r="AE94" s="148"/>
      <c r="AF94" s="148"/>
      <c r="AG94" s="148" t="s">
        <v>118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ht="22.5" outlineLevel="1" x14ac:dyDescent="0.2">
      <c r="A95" s="168">
        <v>23</v>
      </c>
      <c r="B95" s="169" t="s">
        <v>212</v>
      </c>
      <c r="C95" s="184" t="s">
        <v>213</v>
      </c>
      <c r="D95" s="170" t="s">
        <v>127</v>
      </c>
      <c r="E95" s="171">
        <v>1677.8</v>
      </c>
      <c r="F95" s="172"/>
      <c r="G95" s="173">
        <f>ROUND(E95*F95,2)</f>
        <v>0</v>
      </c>
      <c r="H95" s="172"/>
      <c r="I95" s="173">
        <f>ROUND(E95*H95,2)</f>
        <v>0</v>
      </c>
      <c r="J95" s="172"/>
      <c r="K95" s="173">
        <f>ROUND(E95*J95,2)</f>
        <v>0</v>
      </c>
      <c r="L95" s="173">
        <v>21</v>
      </c>
      <c r="M95" s="173">
        <f>G95*(1+L95/100)</f>
        <v>0</v>
      </c>
      <c r="N95" s="173">
        <v>0.378</v>
      </c>
      <c r="O95" s="173">
        <f>ROUND(E95*N95,2)</f>
        <v>634.21</v>
      </c>
      <c r="P95" s="173">
        <v>0</v>
      </c>
      <c r="Q95" s="173">
        <f>ROUND(E95*P95,2)</f>
        <v>0</v>
      </c>
      <c r="R95" s="173"/>
      <c r="S95" s="173" t="s">
        <v>114</v>
      </c>
      <c r="T95" s="173" t="s">
        <v>114</v>
      </c>
      <c r="U95" s="173">
        <v>2.5999999999999999E-2</v>
      </c>
      <c r="V95" s="173">
        <f>ROUND(E95*U95,2)</f>
        <v>43.62</v>
      </c>
      <c r="W95" s="173"/>
      <c r="X95" s="174" t="s">
        <v>115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116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55"/>
      <c r="B96" s="156"/>
      <c r="C96" s="185" t="s">
        <v>189</v>
      </c>
      <c r="D96" s="158"/>
      <c r="E96" s="159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118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55"/>
      <c r="B97" s="156"/>
      <c r="C97" s="185" t="s">
        <v>214</v>
      </c>
      <c r="D97" s="158"/>
      <c r="E97" s="159">
        <v>756</v>
      </c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118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ht="22.5" outlineLevel="1" x14ac:dyDescent="0.2">
      <c r="A98" s="155"/>
      <c r="B98" s="156"/>
      <c r="C98" s="185" t="s">
        <v>215</v>
      </c>
      <c r="D98" s="158"/>
      <c r="E98" s="159">
        <v>793.8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118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55"/>
      <c r="B99" s="156"/>
      <c r="C99" s="186" t="s">
        <v>201</v>
      </c>
      <c r="D99" s="160"/>
      <c r="E99" s="161">
        <v>1549.8</v>
      </c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118</v>
      </c>
      <c r="AH99" s="148">
        <v>1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55"/>
      <c r="B100" s="156"/>
      <c r="C100" s="185" t="s">
        <v>216</v>
      </c>
      <c r="D100" s="158"/>
      <c r="E100" s="159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118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/>
      <c r="B101" s="156"/>
      <c r="C101" s="185" t="s">
        <v>217</v>
      </c>
      <c r="D101" s="158"/>
      <c r="E101" s="159">
        <v>64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118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ht="22.5" outlineLevel="1" x14ac:dyDescent="0.2">
      <c r="A102" s="155"/>
      <c r="B102" s="156"/>
      <c r="C102" s="185" t="s">
        <v>218</v>
      </c>
      <c r="D102" s="158"/>
      <c r="E102" s="159">
        <v>64</v>
      </c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8"/>
      <c r="Z102" s="148"/>
      <c r="AA102" s="148"/>
      <c r="AB102" s="148"/>
      <c r="AC102" s="148"/>
      <c r="AD102" s="148"/>
      <c r="AE102" s="148"/>
      <c r="AF102" s="148"/>
      <c r="AG102" s="148" t="s">
        <v>118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55"/>
      <c r="B103" s="156"/>
      <c r="C103" s="186" t="s">
        <v>201</v>
      </c>
      <c r="D103" s="160"/>
      <c r="E103" s="161">
        <v>128</v>
      </c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118</v>
      </c>
      <c r="AH103" s="148">
        <v>1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68">
        <v>24</v>
      </c>
      <c r="B104" s="169" t="s">
        <v>219</v>
      </c>
      <c r="C104" s="184" t="s">
        <v>220</v>
      </c>
      <c r="D104" s="170" t="s">
        <v>127</v>
      </c>
      <c r="E104" s="171">
        <v>874.8</v>
      </c>
      <c r="F104" s="172"/>
      <c r="G104" s="173">
        <f>ROUND(E104*F104,2)</f>
        <v>0</v>
      </c>
      <c r="H104" s="172"/>
      <c r="I104" s="173">
        <f>ROUND(E104*H104,2)</f>
        <v>0</v>
      </c>
      <c r="J104" s="172"/>
      <c r="K104" s="173">
        <f>ROUND(E104*J104,2)</f>
        <v>0</v>
      </c>
      <c r="L104" s="173">
        <v>21</v>
      </c>
      <c r="M104" s="173">
        <f>G104*(1+L104/100)</f>
        <v>0</v>
      </c>
      <c r="N104" s="173">
        <v>0</v>
      </c>
      <c r="O104" s="173">
        <f>ROUND(E104*N104,2)</f>
        <v>0</v>
      </c>
      <c r="P104" s="173">
        <v>0</v>
      </c>
      <c r="Q104" s="173">
        <f>ROUND(E104*P104,2)</f>
        <v>0</v>
      </c>
      <c r="R104" s="173"/>
      <c r="S104" s="173" t="s">
        <v>114</v>
      </c>
      <c r="T104" s="173" t="s">
        <v>114</v>
      </c>
      <c r="U104" s="173">
        <v>1.7999999999999999E-2</v>
      </c>
      <c r="V104" s="173">
        <f>ROUND(E104*U104,2)</f>
        <v>15.75</v>
      </c>
      <c r="W104" s="173"/>
      <c r="X104" s="174" t="s">
        <v>115</v>
      </c>
      <c r="Y104" s="148"/>
      <c r="Z104" s="148"/>
      <c r="AA104" s="148"/>
      <c r="AB104" s="148"/>
      <c r="AC104" s="148"/>
      <c r="AD104" s="148"/>
      <c r="AE104" s="148"/>
      <c r="AF104" s="148"/>
      <c r="AG104" s="148" t="s">
        <v>116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55"/>
      <c r="B105" s="156"/>
      <c r="C105" s="185" t="s">
        <v>189</v>
      </c>
      <c r="D105" s="158"/>
      <c r="E105" s="159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118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55"/>
      <c r="B106" s="156"/>
      <c r="C106" s="185" t="s">
        <v>221</v>
      </c>
      <c r="D106" s="158"/>
      <c r="E106" s="159">
        <v>793.8</v>
      </c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118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86" t="s">
        <v>201</v>
      </c>
      <c r="D107" s="160"/>
      <c r="E107" s="161">
        <v>793.8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118</v>
      </c>
      <c r="AH107" s="148">
        <v>1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85" t="s">
        <v>222</v>
      </c>
      <c r="D108" s="158"/>
      <c r="E108" s="159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118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55"/>
      <c r="B109" s="156"/>
      <c r="C109" s="185" t="s">
        <v>223</v>
      </c>
      <c r="D109" s="158"/>
      <c r="E109" s="159">
        <v>6.5</v>
      </c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118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55"/>
      <c r="B110" s="156"/>
      <c r="C110" s="185" t="s">
        <v>216</v>
      </c>
      <c r="D110" s="158"/>
      <c r="E110" s="159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118</v>
      </c>
      <c r="AH110" s="148">
        <v>0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55"/>
      <c r="B111" s="156"/>
      <c r="C111" s="185" t="s">
        <v>224</v>
      </c>
      <c r="D111" s="158"/>
      <c r="E111" s="159">
        <v>64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118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55"/>
      <c r="B112" s="156"/>
      <c r="C112" s="185" t="s">
        <v>225</v>
      </c>
      <c r="D112" s="158"/>
      <c r="E112" s="159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118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185" t="s">
        <v>226</v>
      </c>
      <c r="D113" s="158"/>
      <c r="E113" s="159">
        <v>10.5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118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55"/>
      <c r="B114" s="156"/>
      <c r="C114" s="186" t="s">
        <v>201</v>
      </c>
      <c r="D114" s="160"/>
      <c r="E114" s="161">
        <v>81</v>
      </c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118</v>
      </c>
      <c r="AH114" s="148">
        <v>1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x14ac:dyDescent="0.2">
      <c r="A115" s="162" t="s">
        <v>109</v>
      </c>
      <c r="B115" s="163" t="s">
        <v>64</v>
      </c>
      <c r="C115" s="183" t="s">
        <v>61</v>
      </c>
      <c r="D115" s="164"/>
      <c r="E115" s="165"/>
      <c r="F115" s="166"/>
      <c r="G115" s="166">
        <f>SUMIF(AG116:AG166,"&lt;&gt;NOR",G116:G166)</f>
        <v>0</v>
      </c>
      <c r="H115" s="166"/>
      <c r="I115" s="166">
        <f>SUM(I116:I166)</f>
        <v>0</v>
      </c>
      <c r="J115" s="166"/>
      <c r="K115" s="166">
        <f>SUM(K116:K166)</f>
        <v>0</v>
      </c>
      <c r="L115" s="166"/>
      <c r="M115" s="166">
        <f>SUM(M116:M166)</f>
        <v>0</v>
      </c>
      <c r="N115" s="166"/>
      <c r="O115" s="166">
        <f>SUM(O116:O166)</f>
        <v>520.27</v>
      </c>
      <c r="P115" s="166"/>
      <c r="Q115" s="166">
        <f>SUM(Q116:Q166)</f>
        <v>0</v>
      </c>
      <c r="R115" s="166"/>
      <c r="S115" s="166"/>
      <c r="T115" s="166"/>
      <c r="U115" s="166"/>
      <c r="V115" s="166">
        <f>SUM(V116:V166)</f>
        <v>195.26000000000002</v>
      </c>
      <c r="W115" s="166"/>
      <c r="X115" s="167"/>
      <c r="AG115" t="s">
        <v>110</v>
      </c>
    </row>
    <row r="116" spans="1:60" outlineLevel="1" x14ac:dyDescent="0.2">
      <c r="A116" s="168">
        <v>25</v>
      </c>
      <c r="B116" s="169" t="s">
        <v>227</v>
      </c>
      <c r="C116" s="184" t="s">
        <v>228</v>
      </c>
      <c r="D116" s="170" t="s">
        <v>127</v>
      </c>
      <c r="E116" s="171">
        <v>59</v>
      </c>
      <c r="F116" s="172"/>
      <c r="G116" s="173">
        <f>ROUND(E116*F116,2)</f>
        <v>0</v>
      </c>
      <c r="H116" s="172"/>
      <c r="I116" s="173">
        <f>ROUND(E116*H116,2)</f>
        <v>0</v>
      </c>
      <c r="J116" s="172"/>
      <c r="K116" s="173">
        <f>ROUND(E116*J116,2)</f>
        <v>0</v>
      </c>
      <c r="L116" s="173">
        <v>21</v>
      </c>
      <c r="M116" s="173">
        <f>G116*(1+L116/100)</f>
        <v>0</v>
      </c>
      <c r="N116" s="173">
        <v>5.5449999999999999E-2</v>
      </c>
      <c r="O116" s="173">
        <f>ROUND(E116*N116,2)</f>
        <v>3.27</v>
      </c>
      <c r="P116" s="173">
        <v>0</v>
      </c>
      <c r="Q116" s="173">
        <f>ROUND(E116*P116,2)</f>
        <v>0</v>
      </c>
      <c r="R116" s="173"/>
      <c r="S116" s="173" t="s">
        <v>114</v>
      </c>
      <c r="T116" s="173" t="s">
        <v>114</v>
      </c>
      <c r="U116" s="173">
        <v>0.442</v>
      </c>
      <c r="V116" s="173">
        <f>ROUND(E116*U116,2)</f>
        <v>26.08</v>
      </c>
      <c r="W116" s="173"/>
      <c r="X116" s="174" t="s">
        <v>115</v>
      </c>
      <c r="Y116" s="148"/>
      <c r="Z116" s="148"/>
      <c r="AA116" s="148"/>
      <c r="AB116" s="148"/>
      <c r="AC116" s="148"/>
      <c r="AD116" s="148"/>
      <c r="AE116" s="148"/>
      <c r="AF116" s="148"/>
      <c r="AG116" s="148" t="s">
        <v>116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55"/>
      <c r="B117" s="156"/>
      <c r="C117" s="185" t="s">
        <v>222</v>
      </c>
      <c r="D117" s="158"/>
      <c r="E117" s="159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118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55"/>
      <c r="B118" s="156"/>
      <c r="C118" s="185" t="s">
        <v>229</v>
      </c>
      <c r="D118" s="158"/>
      <c r="E118" s="159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118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55"/>
      <c r="B119" s="156"/>
      <c r="C119" s="185" t="s">
        <v>230</v>
      </c>
      <c r="D119" s="158"/>
      <c r="E119" s="159">
        <v>55.4</v>
      </c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118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55"/>
      <c r="B120" s="156"/>
      <c r="C120" s="185" t="s">
        <v>231</v>
      </c>
      <c r="D120" s="158"/>
      <c r="E120" s="159">
        <v>3.6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118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68">
        <v>26</v>
      </c>
      <c r="B121" s="169" t="s">
        <v>232</v>
      </c>
      <c r="C121" s="184" t="s">
        <v>233</v>
      </c>
      <c r="D121" s="170" t="s">
        <v>127</v>
      </c>
      <c r="E121" s="171">
        <v>3.6</v>
      </c>
      <c r="F121" s="172"/>
      <c r="G121" s="173">
        <f>ROUND(E121*F121,2)</f>
        <v>0</v>
      </c>
      <c r="H121" s="172"/>
      <c r="I121" s="173">
        <f>ROUND(E121*H121,2)</f>
        <v>0</v>
      </c>
      <c r="J121" s="172"/>
      <c r="K121" s="173">
        <f>ROUND(E121*J121,2)</f>
        <v>0</v>
      </c>
      <c r="L121" s="173">
        <v>21</v>
      </c>
      <c r="M121" s="173">
        <f>G121*(1+L121/100)</f>
        <v>0</v>
      </c>
      <c r="N121" s="173">
        <v>0</v>
      </c>
      <c r="O121" s="173">
        <f>ROUND(E121*N121,2)</f>
        <v>0</v>
      </c>
      <c r="P121" s="173">
        <v>0</v>
      </c>
      <c r="Q121" s="173">
        <f>ROUND(E121*P121,2)</f>
        <v>0</v>
      </c>
      <c r="R121" s="173"/>
      <c r="S121" s="173" t="s">
        <v>114</v>
      </c>
      <c r="T121" s="173" t="s">
        <v>114</v>
      </c>
      <c r="U121" s="173">
        <v>5.5E-2</v>
      </c>
      <c r="V121" s="173">
        <f>ROUND(E121*U121,2)</f>
        <v>0.2</v>
      </c>
      <c r="W121" s="173"/>
      <c r="X121" s="174" t="s">
        <v>115</v>
      </c>
      <c r="Y121" s="148"/>
      <c r="Z121" s="148"/>
      <c r="AA121" s="148"/>
      <c r="AB121" s="148"/>
      <c r="AC121" s="148"/>
      <c r="AD121" s="148"/>
      <c r="AE121" s="148"/>
      <c r="AF121" s="148"/>
      <c r="AG121" s="148" t="s">
        <v>116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55"/>
      <c r="B122" s="156"/>
      <c r="C122" s="185" t="s">
        <v>234</v>
      </c>
      <c r="D122" s="158"/>
      <c r="E122" s="159">
        <v>3.6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118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68">
        <v>27</v>
      </c>
      <c r="B123" s="169" t="s">
        <v>235</v>
      </c>
      <c r="C123" s="184" t="s">
        <v>236</v>
      </c>
      <c r="D123" s="170" t="s">
        <v>127</v>
      </c>
      <c r="E123" s="171">
        <v>60.94</v>
      </c>
      <c r="F123" s="172"/>
      <c r="G123" s="173">
        <f>ROUND(E123*F123,2)</f>
        <v>0</v>
      </c>
      <c r="H123" s="172"/>
      <c r="I123" s="173">
        <f>ROUND(E123*H123,2)</f>
        <v>0</v>
      </c>
      <c r="J123" s="172"/>
      <c r="K123" s="173">
        <f>ROUND(E123*J123,2)</f>
        <v>0</v>
      </c>
      <c r="L123" s="173">
        <v>21</v>
      </c>
      <c r="M123" s="173">
        <f>G123*(1+L123/100)</f>
        <v>0</v>
      </c>
      <c r="N123" s="173">
        <v>0.129</v>
      </c>
      <c r="O123" s="173">
        <f>ROUND(E123*N123,2)</f>
        <v>7.86</v>
      </c>
      <c r="P123" s="173">
        <v>0</v>
      </c>
      <c r="Q123" s="173">
        <f>ROUND(E123*P123,2)</f>
        <v>0</v>
      </c>
      <c r="R123" s="173" t="s">
        <v>167</v>
      </c>
      <c r="S123" s="173" t="s">
        <v>114</v>
      </c>
      <c r="T123" s="173" t="s">
        <v>114</v>
      </c>
      <c r="U123" s="173">
        <v>0</v>
      </c>
      <c r="V123" s="173">
        <f>ROUND(E123*U123,2)</f>
        <v>0</v>
      </c>
      <c r="W123" s="173"/>
      <c r="X123" s="174" t="s">
        <v>168</v>
      </c>
      <c r="Y123" s="148"/>
      <c r="Z123" s="148"/>
      <c r="AA123" s="148"/>
      <c r="AB123" s="148"/>
      <c r="AC123" s="148"/>
      <c r="AD123" s="148"/>
      <c r="AE123" s="148"/>
      <c r="AF123" s="148"/>
      <c r="AG123" s="148" t="s">
        <v>169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55"/>
      <c r="B124" s="156"/>
      <c r="C124" s="185" t="s">
        <v>222</v>
      </c>
      <c r="D124" s="158"/>
      <c r="E124" s="159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118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185" t="s">
        <v>229</v>
      </c>
      <c r="D125" s="158"/>
      <c r="E125" s="159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118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55"/>
      <c r="B126" s="156"/>
      <c r="C126" s="185" t="s">
        <v>230</v>
      </c>
      <c r="D126" s="158"/>
      <c r="E126" s="159">
        <v>55.4</v>
      </c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118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55"/>
      <c r="B127" s="156"/>
      <c r="C127" s="185" t="s">
        <v>237</v>
      </c>
      <c r="D127" s="158"/>
      <c r="E127" s="159">
        <v>5.54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118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68">
        <v>28</v>
      </c>
      <c r="B128" s="169" t="s">
        <v>238</v>
      </c>
      <c r="C128" s="184" t="s">
        <v>239</v>
      </c>
      <c r="D128" s="170" t="s">
        <v>127</v>
      </c>
      <c r="E128" s="171">
        <v>3.96</v>
      </c>
      <c r="F128" s="172"/>
      <c r="G128" s="173">
        <f>ROUND(E128*F128,2)</f>
        <v>0</v>
      </c>
      <c r="H128" s="172"/>
      <c r="I128" s="173">
        <f>ROUND(E128*H128,2)</f>
        <v>0</v>
      </c>
      <c r="J128" s="172"/>
      <c r="K128" s="173">
        <f>ROUND(E128*J128,2)</f>
        <v>0</v>
      </c>
      <c r="L128" s="173">
        <v>21</v>
      </c>
      <c r="M128" s="173">
        <f>G128*(1+L128/100)</f>
        <v>0</v>
      </c>
      <c r="N128" s="173">
        <v>0.13150000000000001</v>
      </c>
      <c r="O128" s="173">
        <f>ROUND(E128*N128,2)</f>
        <v>0.52</v>
      </c>
      <c r="P128" s="173">
        <v>0</v>
      </c>
      <c r="Q128" s="173">
        <f>ROUND(E128*P128,2)</f>
        <v>0</v>
      </c>
      <c r="R128" s="173" t="s">
        <v>167</v>
      </c>
      <c r="S128" s="173" t="s">
        <v>114</v>
      </c>
      <c r="T128" s="173" t="s">
        <v>114</v>
      </c>
      <c r="U128" s="173">
        <v>0</v>
      </c>
      <c r="V128" s="173">
        <f>ROUND(E128*U128,2)</f>
        <v>0</v>
      </c>
      <c r="W128" s="173"/>
      <c r="X128" s="174" t="s">
        <v>168</v>
      </c>
      <c r="Y128" s="148"/>
      <c r="Z128" s="148"/>
      <c r="AA128" s="148"/>
      <c r="AB128" s="148"/>
      <c r="AC128" s="148"/>
      <c r="AD128" s="148"/>
      <c r="AE128" s="148"/>
      <c r="AF128" s="148"/>
      <c r="AG128" s="148" t="s">
        <v>169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55"/>
      <c r="B129" s="156"/>
      <c r="C129" s="185" t="s">
        <v>222</v>
      </c>
      <c r="D129" s="158"/>
      <c r="E129" s="159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118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55"/>
      <c r="B130" s="156"/>
      <c r="C130" s="185" t="s">
        <v>229</v>
      </c>
      <c r="D130" s="158"/>
      <c r="E130" s="159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118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55"/>
      <c r="B131" s="156"/>
      <c r="C131" s="185" t="s">
        <v>231</v>
      </c>
      <c r="D131" s="158"/>
      <c r="E131" s="159">
        <v>3.6</v>
      </c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118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55"/>
      <c r="B132" s="156"/>
      <c r="C132" s="185" t="s">
        <v>240</v>
      </c>
      <c r="D132" s="158"/>
      <c r="E132" s="159">
        <v>0.36</v>
      </c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8"/>
      <c r="Z132" s="148"/>
      <c r="AA132" s="148"/>
      <c r="AB132" s="148"/>
      <c r="AC132" s="148"/>
      <c r="AD132" s="148"/>
      <c r="AE132" s="148"/>
      <c r="AF132" s="148"/>
      <c r="AG132" s="148" t="s">
        <v>118</v>
      </c>
      <c r="AH132" s="148">
        <v>0</v>
      </c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68">
        <v>29</v>
      </c>
      <c r="B133" s="169" t="s">
        <v>241</v>
      </c>
      <c r="C133" s="184" t="s">
        <v>242</v>
      </c>
      <c r="D133" s="170" t="s">
        <v>127</v>
      </c>
      <c r="E133" s="171">
        <v>58.5</v>
      </c>
      <c r="F133" s="172"/>
      <c r="G133" s="173">
        <f>ROUND(E133*F133,2)</f>
        <v>0</v>
      </c>
      <c r="H133" s="172"/>
      <c r="I133" s="173">
        <f>ROUND(E133*H133,2)</f>
        <v>0</v>
      </c>
      <c r="J133" s="172"/>
      <c r="K133" s="173">
        <f>ROUND(E133*J133,2)</f>
        <v>0</v>
      </c>
      <c r="L133" s="173">
        <v>21</v>
      </c>
      <c r="M133" s="173">
        <f>G133*(1+L133/100)</f>
        <v>0</v>
      </c>
      <c r="N133" s="173">
        <v>7.3899999999999993E-2</v>
      </c>
      <c r="O133" s="173">
        <f>ROUND(E133*N133,2)</f>
        <v>4.32</v>
      </c>
      <c r="P133" s="173">
        <v>0</v>
      </c>
      <c r="Q133" s="173">
        <f>ROUND(E133*P133,2)</f>
        <v>0</v>
      </c>
      <c r="R133" s="173"/>
      <c r="S133" s="173" t="s">
        <v>114</v>
      </c>
      <c r="T133" s="173" t="s">
        <v>114</v>
      </c>
      <c r="U133" s="173">
        <v>0.47799999999999998</v>
      </c>
      <c r="V133" s="173">
        <f>ROUND(E133*U133,2)</f>
        <v>27.96</v>
      </c>
      <c r="W133" s="173"/>
      <c r="X133" s="174" t="s">
        <v>115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116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">
      <c r="A134" s="155"/>
      <c r="B134" s="156"/>
      <c r="C134" s="185" t="s">
        <v>216</v>
      </c>
      <c r="D134" s="158"/>
      <c r="E134" s="159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8"/>
      <c r="Z134" s="148"/>
      <c r="AA134" s="148"/>
      <c r="AB134" s="148"/>
      <c r="AC134" s="148"/>
      <c r="AD134" s="148"/>
      <c r="AE134" s="148"/>
      <c r="AF134" s="148"/>
      <c r="AG134" s="148" t="s">
        <v>118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185" t="s">
        <v>243</v>
      </c>
      <c r="D135" s="158"/>
      <c r="E135" s="159">
        <v>58.5</v>
      </c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118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68">
        <v>30</v>
      </c>
      <c r="B136" s="169" t="s">
        <v>244</v>
      </c>
      <c r="C136" s="184" t="s">
        <v>245</v>
      </c>
      <c r="D136" s="170" t="s">
        <v>127</v>
      </c>
      <c r="E136" s="171">
        <v>52.03</v>
      </c>
      <c r="F136" s="172"/>
      <c r="G136" s="173">
        <f>ROUND(E136*F136,2)</f>
        <v>0</v>
      </c>
      <c r="H136" s="172"/>
      <c r="I136" s="173">
        <f>ROUND(E136*H136,2)</f>
        <v>0</v>
      </c>
      <c r="J136" s="172"/>
      <c r="K136" s="173">
        <f>ROUND(E136*J136,2)</f>
        <v>0</v>
      </c>
      <c r="L136" s="173">
        <v>21</v>
      </c>
      <c r="M136" s="173">
        <f>G136*(1+L136/100)</f>
        <v>0</v>
      </c>
      <c r="N136" s="173">
        <v>0.17244999999999999</v>
      </c>
      <c r="O136" s="173">
        <f>ROUND(E136*N136,2)</f>
        <v>8.9700000000000006</v>
      </c>
      <c r="P136" s="173">
        <v>0</v>
      </c>
      <c r="Q136" s="173">
        <f>ROUND(E136*P136,2)</f>
        <v>0</v>
      </c>
      <c r="R136" s="173" t="s">
        <v>167</v>
      </c>
      <c r="S136" s="173" t="s">
        <v>114</v>
      </c>
      <c r="T136" s="173" t="s">
        <v>114</v>
      </c>
      <c r="U136" s="173">
        <v>0</v>
      </c>
      <c r="V136" s="173">
        <f>ROUND(E136*U136,2)</f>
        <v>0</v>
      </c>
      <c r="W136" s="173"/>
      <c r="X136" s="174" t="s">
        <v>168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169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55"/>
      <c r="B137" s="156"/>
      <c r="C137" s="185" t="s">
        <v>216</v>
      </c>
      <c r="D137" s="158"/>
      <c r="E137" s="159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118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55"/>
      <c r="B138" s="156"/>
      <c r="C138" s="185" t="s">
        <v>246</v>
      </c>
      <c r="D138" s="158"/>
      <c r="E138" s="159">
        <v>47.3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8"/>
      <c r="Z138" s="148"/>
      <c r="AA138" s="148"/>
      <c r="AB138" s="148"/>
      <c r="AC138" s="148"/>
      <c r="AD138" s="148"/>
      <c r="AE138" s="148"/>
      <c r="AF138" s="148"/>
      <c r="AG138" s="148" t="s">
        <v>118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55"/>
      <c r="B139" s="156"/>
      <c r="C139" s="185" t="s">
        <v>247</v>
      </c>
      <c r="D139" s="158"/>
      <c r="E139" s="159">
        <v>4.7300000000000004</v>
      </c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118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68">
        <v>31</v>
      </c>
      <c r="B140" s="169" t="s">
        <v>248</v>
      </c>
      <c r="C140" s="184" t="s">
        <v>249</v>
      </c>
      <c r="D140" s="170" t="s">
        <v>127</v>
      </c>
      <c r="E140" s="171">
        <v>7.7</v>
      </c>
      <c r="F140" s="172"/>
      <c r="G140" s="173">
        <f>ROUND(E140*F140,2)</f>
        <v>0</v>
      </c>
      <c r="H140" s="172"/>
      <c r="I140" s="173">
        <f>ROUND(E140*H140,2)</f>
        <v>0</v>
      </c>
      <c r="J140" s="172"/>
      <c r="K140" s="173">
        <f>ROUND(E140*J140,2)</f>
        <v>0</v>
      </c>
      <c r="L140" s="173">
        <v>21</v>
      </c>
      <c r="M140" s="173">
        <f>G140*(1+L140/100)</f>
        <v>0</v>
      </c>
      <c r="N140" s="173">
        <v>0.17244999999999999</v>
      </c>
      <c r="O140" s="173">
        <f>ROUND(E140*N140,2)</f>
        <v>1.33</v>
      </c>
      <c r="P140" s="173">
        <v>0</v>
      </c>
      <c r="Q140" s="173">
        <f>ROUND(E140*P140,2)</f>
        <v>0</v>
      </c>
      <c r="R140" s="173" t="s">
        <v>167</v>
      </c>
      <c r="S140" s="173" t="s">
        <v>114</v>
      </c>
      <c r="T140" s="173" t="s">
        <v>114</v>
      </c>
      <c r="U140" s="173">
        <v>0</v>
      </c>
      <c r="V140" s="173">
        <f>ROUND(E140*U140,2)</f>
        <v>0</v>
      </c>
      <c r="W140" s="173"/>
      <c r="X140" s="174" t="s">
        <v>168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250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55"/>
      <c r="B141" s="156"/>
      <c r="C141" s="185" t="s">
        <v>251</v>
      </c>
      <c r="D141" s="158"/>
      <c r="E141" s="159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118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55"/>
      <c r="B142" s="156"/>
      <c r="C142" s="185" t="s">
        <v>252</v>
      </c>
      <c r="D142" s="158"/>
      <c r="E142" s="159">
        <v>7</v>
      </c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48"/>
      <c r="Z142" s="148"/>
      <c r="AA142" s="148"/>
      <c r="AB142" s="148"/>
      <c r="AC142" s="148"/>
      <c r="AD142" s="148"/>
      <c r="AE142" s="148"/>
      <c r="AF142" s="148"/>
      <c r="AG142" s="148" t="s">
        <v>118</v>
      </c>
      <c r="AH142" s="148">
        <v>0</v>
      </c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55"/>
      <c r="B143" s="156"/>
      <c r="C143" s="185" t="s">
        <v>253</v>
      </c>
      <c r="D143" s="158"/>
      <c r="E143" s="159">
        <v>0.7</v>
      </c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118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68">
        <v>32</v>
      </c>
      <c r="B144" s="169" t="s">
        <v>254</v>
      </c>
      <c r="C144" s="184" t="s">
        <v>255</v>
      </c>
      <c r="D144" s="170" t="s">
        <v>127</v>
      </c>
      <c r="E144" s="171">
        <v>4.62</v>
      </c>
      <c r="F144" s="172"/>
      <c r="G144" s="173">
        <f>ROUND(E144*F144,2)</f>
        <v>0</v>
      </c>
      <c r="H144" s="172"/>
      <c r="I144" s="173">
        <f>ROUND(E144*H144,2)</f>
        <v>0</v>
      </c>
      <c r="J144" s="172"/>
      <c r="K144" s="173">
        <f>ROUND(E144*J144,2)</f>
        <v>0</v>
      </c>
      <c r="L144" s="173">
        <v>21</v>
      </c>
      <c r="M144" s="173">
        <f>G144*(1+L144/100)</f>
        <v>0</v>
      </c>
      <c r="N144" s="173">
        <v>0.17244999999999999</v>
      </c>
      <c r="O144" s="173">
        <f>ROUND(E144*N144,2)</f>
        <v>0.8</v>
      </c>
      <c r="P144" s="173">
        <v>0</v>
      </c>
      <c r="Q144" s="173">
        <f>ROUND(E144*P144,2)</f>
        <v>0</v>
      </c>
      <c r="R144" s="173"/>
      <c r="S144" s="173" t="s">
        <v>256</v>
      </c>
      <c r="T144" s="173" t="s">
        <v>114</v>
      </c>
      <c r="U144" s="173">
        <v>0</v>
      </c>
      <c r="V144" s="173">
        <f>ROUND(E144*U144,2)</f>
        <v>0</v>
      </c>
      <c r="W144" s="173"/>
      <c r="X144" s="174" t="s">
        <v>168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250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55"/>
      <c r="B145" s="156"/>
      <c r="C145" s="185" t="s">
        <v>251</v>
      </c>
      <c r="D145" s="158"/>
      <c r="E145" s="159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118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55"/>
      <c r="B146" s="156"/>
      <c r="C146" s="185" t="s">
        <v>257</v>
      </c>
      <c r="D146" s="158"/>
      <c r="E146" s="159">
        <v>4.2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8"/>
      <c r="Z146" s="148"/>
      <c r="AA146" s="148"/>
      <c r="AB146" s="148"/>
      <c r="AC146" s="148"/>
      <c r="AD146" s="148"/>
      <c r="AE146" s="148"/>
      <c r="AF146" s="148"/>
      <c r="AG146" s="148" t="s">
        <v>118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55"/>
      <c r="B147" s="156"/>
      <c r="C147" s="185" t="s">
        <v>258</v>
      </c>
      <c r="D147" s="158"/>
      <c r="E147" s="159">
        <v>0.42</v>
      </c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8"/>
      <c r="Z147" s="148"/>
      <c r="AA147" s="148"/>
      <c r="AB147" s="148"/>
      <c r="AC147" s="148"/>
      <c r="AD147" s="148"/>
      <c r="AE147" s="148"/>
      <c r="AF147" s="148"/>
      <c r="AG147" s="148" t="s">
        <v>118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ht="22.5" outlineLevel="1" x14ac:dyDescent="0.2">
      <c r="A148" s="168">
        <v>33</v>
      </c>
      <c r="B148" s="169" t="s">
        <v>259</v>
      </c>
      <c r="C148" s="184" t="s">
        <v>260</v>
      </c>
      <c r="D148" s="170" t="s">
        <v>127</v>
      </c>
      <c r="E148" s="171">
        <v>64.900000000000006</v>
      </c>
      <c r="F148" s="172"/>
      <c r="G148" s="173">
        <f>ROUND(E148*F148,2)</f>
        <v>0</v>
      </c>
      <c r="H148" s="172"/>
      <c r="I148" s="173">
        <f>ROUND(E148*H148,2)</f>
        <v>0</v>
      </c>
      <c r="J148" s="172"/>
      <c r="K148" s="173">
        <f>ROUND(E148*J148,2)</f>
        <v>0</v>
      </c>
      <c r="L148" s="173">
        <v>21</v>
      </c>
      <c r="M148" s="173">
        <f>G148*(1+L148/100)</f>
        <v>0</v>
      </c>
      <c r="N148" s="173">
        <v>0.4032</v>
      </c>
      <c r="O148" s="173">
        <f>ROUND(E148*N148,2)</f>
        <v>26.17</v>
      </c>
      <c r="P148" s="173">
        <v>0</v>
      </c>
      <c r="Q148" s="173">
        <f>ROUND(E148*P148,2)</f>
        <v>0</v>
      </c>
      <c r="R148" s="173"/>
      <c r="S148" s="173" t="s">
        <v>114</v>
      </c>
      <c r="T148" s="173" t="s">
        <v>114</v>
      </c>
      <c r="U148" s="173">
        <v>2.5999999999999999E-2</v>
      </c>
      <c r="V148" s="173">
        <f>ROUND(E148*U148,2)</f>
        <v>1.69</v>
      </c>
      <c r="W148" s="173"/>
      <c r="X148" s="174" t="s">
        <v>115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116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55"/>
      <c r="B149" s="156"/>
      <c r="C149" s="185" t="s">
        <v>222</v>
      </c>
      <c r="D149" s="158"/>
      <c r="E149" s="159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118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55"/>
      <c r="B150" s="156"/>
      <c r="C150" s="185" t="s">
        <v>261</v>
      </c>
      <c r="D150" s="158"/>
      <c r="E150" s="159">
        <v>64.900000000000006</v>
      </c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48"/>
      <c r="Z150" s="148"/>
      <c r="AA150" s="148"/>
      <c r="AB150" s="148"/>
      <c r="AC150" s="148"/>
      <c r="AD150" s="148"/>
      <c r="AE150" s="148"/>
      <c r="AF150" s="148"/>
      <c r="AG150" s="148" t="s">
        <v>118</v>
      </c>
      <c r="AH150" s="148">
        <v>0</v>
      </c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ht="22.5" outlineLevel="1" x14ac:dyDescent="0.2">
      <c r="A151" s="168">
        <v>34</v>
      </c>
      <c r="B151" s="169" t="s">
        <v>262</v>
      </c>
      <c r="C151" s="184" t="s">
        <v>263</v>
      </c>
      <c r="D151" s="170" t="s">
        <v>127</v>
      </c>
      <c r="E151" s="171">
        <v>9.5</v>
      </c>
      <c r="F151" s="172"/>
      <c r="G151" s="173">
        <f>ROUND(E151*F151,2)</f>
        <v>0</v>
      </c>
      <c r="H151" s="172"/>
      <c r="I151" s="173">
        <f>ROUND(E151*H151,2)</f>
        <v>0</v>
      </c>
      <c r="J151" s="172"/>
      <c r="K151" s="173">
        <f>ROUND(E151*J151,2)</f>
        <v>0</v>
      </c>
      <c r="L151" s="173">
        <v>21</v>
      </c>
      <c r="M151" s="173">
        <f>G151*(1+L151/100)</f>
        <v>0</v>
      </c>
      <c r="N151" s="173">
        <v>0.31387999999999999</v>
      </c>
      <c r="O151" s="173">
        <f>ROUND(E151*N151,2)</f>
        <v>2.98</v>
      </c>
      <c r="P151" s="173">
        <v>0</v>
      </c>
      <c r="Q151" s="173">
        <f>ROUND(E151*P151,2)</f>
        <v>0</v>
      </c>
      <c r="R151" s="173"/>
      <c r="S151" s="173" t="s">
        <v>256</v>
      </c>
      <c r="T151" s="173" t="s">
        <v>264</v>
      </c>
      <c r="U151" s="173">
        <v>0</v>
      </c>
      <c r="V151" s="173">
        <f>ROUND(E151*U151,2)</f>
        <v>0</v>
      </c>
      <c r="W151" s="173"/>
      <c r="X151" s="174" t="s">
        <v>115</v>
      </c>
      <c r="Y151" s="148"/>
      <c r="Z151" s="148"/>
      <c r="AA151" s="148"/>
      <c r="AB151" s="148"/>
      <c r="AC151" s="148"/>
      <c r="AD151" s="148"/>
      <c r="AE151" s="148"/>
      <c r="AF151" s="148"/>
      <c r="AG151" s="148" t="s">
        <v>116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55"/>
      <c r="B152" s="156"/>
      <c r="C152" s="185" t="s">
        <v>225</v>
      </c>
      <c r="D152" s="158"/>
      <c r="E152" s="159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48"/>
      <c r="Z152" s="148"/>
      <c r="AA152" s="148"/>
      <c r="AB152" s="148"/>
      <c r="AC152" s="148"/>
      <c r="AD152" s="148"/>
      <c r="AE152" s="148"/>
      <c r="AF152" s="148"/>
      <c r="AG152" s="148" t="s">
        <v>118</v>
      </c>
      <c r="AH152" s="148">
        <v>0</v>
      </c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55"/>
      <c r="B153" s="156"/>
      <c r="C153" s="185" t="s">
        <v>265</v>
      </c>
      <c r="D153" s="158"/>
      <c r="E153" s="159">
        <v>9.5</v>
      </c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118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55"/>
      <c r="B154" s="156"/>
      <c r="C154" s="185" t="s">
        <v>266</v>
      </c>
      <c r="D154" s="158"/>
      <c r="E154" s="159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48"/>
      <c r="Z154" s="148"/>
      <c r="AA154" s="148"/>
      <c r="AB154" s="148"/>
      <c r="AC154" s="148"/>
      <c r="AD154" s="148"/>
      <c r="AE154" s="148"/>
      <c r="AF154" s="148"/>
      <c r="AG154" s="148" t="s">
        <v>118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ht="56.25" outlineLevel="1" x14ac:dyDescent="0.2">
      <c r="A155" s="155"/>
      <c r="B155" s="156"/>
      <c r="C155" s="185" t="s">
        <v>267</v>
      </c>
      <c r="D155" s="158"/>
      <c r="E155" s="159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118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ht="22.5" outlineLevel="1" x14ac:dyDescent="0.2">
      <c r="A156" s="168">
        <v>35</v>
      </c>
      <c r="B156" s="169" t="s">
        <v>268</v>
      </c>
      <c r="C156" s="184" t="s">
        <v>269</v>
      </c>
      <c r="D156" s="170" t="s">
        <v>127</v>
      </c>
      <c r="E156" s="171">
        <v>10.5</v>
      </c>
      <c r="F156" s="172"/>
      <c r="G156" s="173">
        <f>ROUND(E156*F156,2)</f>
        <v>0</v>
      </c>
      <c r="H156" s="172"/>
      <c r="I156" s="173">
        <f>ROUND(E156*H156,2)</f>
        <v>0</v>
      </c>
      <c r="J156" s="172"/>
      <c r="K156" s="173">
        <f>ROUND(E156*J156,2)</f>
        <v>0</v>
      </c>
      <c r="L156" s="173">
        <v>21</v>
      </c>
      <c r="M156" s="173">
        <f>G156*(1+L156/100)</f>
        <v>0</v>
      </c>
      <c r="N156" s="173">
        <v>0.441</v>
      </c>
      <c r="O156" s="173">
        <f>ROUND(E156*N156,2)</f>
        <v>4.63</v>
      </c>
      <c r="P156" s="173">
        <v>0</v>
      </c>
      <c r="Q156" s="173">
        <f>ROUND(E156*P156,2)</f>
        <v>0</v>
      </c>
      <c r="R156" s="173"/>
      <c r="S156" s="173" t="s">
        <v>114</v>
      </c>
      <c r="T156" s="173" t="s">
        <v>114</v>
      </c>
      <c r="U156" s="173">
        <v>2.9000000000000001E-2</v>
      </c>
      <c r="V156" s="173">
        <f>ROUND(E156*U156,2)</f>
        <v>0.3</v>
      </c>
      <c r="W156" s="173"/>
      <c r="X156" s="174" t="s">
        <v>115</v>
      </c>
      <c r="Y156" s="148"/>
      <c r="Z156" s="148"/>
      <c r="AA156" s="148"/>
      <c r="AB156" s="148"/>
      <c r="AC156" s="148"/>
      <c r="AD156" s="148"/>
      <c r="AE156" s="148"/>
      <c r="AF156" s="148"/>
      <c r="AG156" s="148" t="s">
        <v>116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55"/>
      <c r="B157" s="156"/>
      <c r="C157" s="185" t="s">
        <v>225</v>
      </c>
      <c r="D157" s="158"/>
      <c r="E157" s="159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118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55"/>
      <c r="B158" s="156"/>
      <c r="C158" s="185" t="s">
        <v>270</v>
      </c>
      <c r="D158" s="158"/>
      <c r="E158" s="159">
        <v>10.5</v>
      </c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118</v>
      </c>
      <c r="AH158" s="148">
        <v>0</v>
      </c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ht="22.5" outlineLevel="1" x14ac:dyDescent="0.2">
      <c r="A159" s="168">
        <v>36</v>
      </c>
      <c r="B159" s="169" t="s">
        <v>271</v>
      </c>
      <c r="C159" s="184" t="s">
        <v>272</v>
      </c>
      <c r="D159" s="170" t="s">
        <v>127</v>
      </c>
      <c r="E159" s="171">
        <v>831.8</v>
      </c>
      <c r="F159" s="172"/>
      <c r="G159" s="173">
        <f>ROUND(E159*F159,2)</f>
        <v>0</v>
      </c>
      <c r="H159" s="172"/>
      <c r="I159" s="173">
        <f>ROUND(E159*H159,2)</f>
        <v>0</v>
      </c>
      <c r="J159" s="172"/>
      <c r="K159" s="173">
        <f>ROUND(E159*J159,2)</f>
        <v>0</v>
      </c>
      <c r="L159" s="173">
        <v>21</v>
      </c>
      <c r="M159" s="173">
        <f>G159*(1+L159/100)</f>
        <v>0</v>
      </c>
      <c r="N159" s="173">
        <v>0.55125000000000002</v>
      </c>
      <c r="O159" s="173">
        <f>ROUND(E159*N159,2)</f>
        <v>458.53</v>
      </c>
      <c r="P159" s="173">
        <v>0</v>
      </c>
      <c r="Q159" s="173">
        <f>ROUND(E159*P159,2)</f>
        <v>0</v>
      </c>
      <c r="R159" s="173"/>
      <c r="S159" s="173" t="s">
        <v>256</v>
      </c>
      <c r="T159" s="173" t="s">
        <v>264</v>
      </c>
      <c r="U159" s="173">
        <v>0</v>
      </c>
      <c r="V159" s="173">
        <f>ROUND(E159*U159,2)</f>
        <v>0</v>
      </c>
      <c r="W159" s="173"/>
      <c r="X159" s="174" t="s">
        <v>115</v>
      </c>
      <c r="Y159" s="148"/>
      <c r="Z159" s="148"/>
      <c r="AA159" s="148"/>
      <c r="AB159" s="148"/>
      <c r="AC159" s="148"/>
      <c r="AD159" s="148"/>
      <c r="AE159" s="148"/>
      <c r="AF159" s="148"/>
      <c r="AG159" s="148" t="s">
        <v>116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55"/>
      <c r="B160" s="156"/>
      <c r="C160" s="185" t="s">
        <v>273</v>
      </c>
      <c r="D160" s="158"/>
      <c r="E160" s="159">
        <v>831.8</v>
      </c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 t="s">
        <v>118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68">
        <v>37</v>
      </c>
      <c r="B161" s="169" t="s">
        <v>274</v>
      </c>
      <c r="C161" s="184" t="s">
        <v>275</v>
      </c>
      <c r="D161" s="170" t="s">
        <v>127</v>
      </c>
      <c r="E161" s="171">
        <v>915</v>
      </c>
      <c r="F161" s="172"/>
      <c r="G161" s="173">
        <f>ROUND(E161*F161,2)</f>
        <v>0</v>
      </c>
      <c r="H161" s="172"/>
      <c r="I161" s="173">
        <f>ROUND(E161*H161,2)</f>
        <v>0</v>
      </c>
      <c r="J161" s="172"/>
      <c r="K161" s="173">
        <f>ROUND(E161*J161,2)</f>
        <v>0</v>
      </c>
      <c r="L161" s="173">
        <v>21</v>
      </c>
      <c r="M161" s="173">
        <f>G161*(1+L161/100)</f>
        <v>0</v>
      </c>
      <c r="N161" s="173">
        <v>5.0000000000000001E-4</v>
      </c>
      <c r="O161" s="173">
        <f>ROUND(E161*N161,2)</f>
        <v>0.46</v>
      </c>
      <c r="P161" s="173">
        <v>0</v>
      </c>
      <c r="Q161" s="173">
        <f>ROUND(E161*P161,2)</f>
        <v>0</v>
      </c>
      <c r="R161" s="173"/>
      <c r="S161" s="173" t="s">
        <v>114</v>
      </c>
      <c r="T161" s="173" t="s">
        <v>114</v>
      </c>
      <c r="U161" s="173">
        <v>9.4E-2</v>
      </c>
      <c r="V161" s="173">
        <f>ROUND(E161*U161,2)</f>
        <v>86.01</v>
      </c>
      <c r="W161" s="173"/>
      <c r="X161" s="174" t="s">
        <v>115</v>
      </c>
      <c r="Y161" s="148"/>
      <c r="Z161" s="148"/>
      <c r="AA161" s="148"/>
      <c r="AB161" s="148"/>
      <c r="AC161" s="148"/>
      <c r="AD161" s="148"/>
      <c r="AE161" s="148"/>
      <c r="AF161" s="148"/>
      <c r="AG161" s="148" t="s">
        <v>116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ht="22.5" outlineLevel="1" x14ac:dyDescent="0.2">
      <c r="A162" s="155"/>
      <c r="B162" s="156"/>
      <c r="C162" s="185" t="s">
        <v>276</v>
      </c>
      <c r="D162" s="158"/>
      <c r="E162" s="159">
        <v>915</v>
      </c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48"/>
      <c r="Z162" s="148"/>
      <c r="AA162" s="148"/>
      <c r="AB162" s="148"/>
      <c r="AC162" s="148"/>
      <c r="AD162" s="148"/>
      <c r="AE162" s="148"/>
      <c r="AF162" s="148"/>
      <c r="AG162" s="148" t="s">
        <v>118</v>
      </c>
      <c r="AH162" s="148">
        <v>0</v>
      </c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68">
        <v>38</v>
      </c>
      <c r="B163" s="169" t="s">
        <v>277</v>
      </c>
      <c r="C163" s="184" t="s">
        <v>278</v>
      </c>
      <c r="D163" s="170" t="s">
        <v>157</v>
      </c>
      <c r="E163" s="171">
        <v>193.5</v>
      </c>
      <c r="F163" s="172"/>
      <c r="G163" s="173">
        <f>ROUND(E163*F163,2)</f>
        <v>0</v>
      </c>
      <c r="H163" s="172"/>
      <c r="I163" s="173">
        <f>ROUND(E163*H163,2)</f>
        <v>0</v>
      </c>
      <c r="J163" s="172"/>
      <c r="K163" s="173">
        <f>ROUND(E163*J163,2)</f>
        <v>0</v>
      </c>
      <c r="L163" s="173">
        <v>21</v>
      </c>
      <c r="M163" s="173">
        <f>G163*(1+L163/100)</f>
        <v>0</v>
      </c>
      <c r="N163" s="173">
        <v>0</v>
      </c>
      <c r="O163" s="173">
        <f>ROUND(E163*N163,2)</f>
        <v>0</v>
      </c>
      <c r="P163" s="173">
        <v>0</v>
      </c>
      <c r="Q163" s="173">
        <f>ROUND(E163*P163,2)</f>
        <v>0</v>
      </c>
      <c r="R163" s="173"/>
      <c r="S163" s="173" t="s">
        <v>114</v>
      </c>
      <c r="T163" s="173" t="s">
        <v>114</v>
      </c>
      <c r="U163" s="173">
        <v>0.14499999999999999</v>
      </c>
      <c r="V163" s="173">
        <f>ROUND(E163*U163,2)</f>
        <v>28.06</v>
      </c>
      <c r="W163" s="173"/>
      <c r="X163" s="174" t="s">
        <v>115</v>
      </c>
      <c r="Y163" s="148"/>
      <c r="Z163" s="148"/>
      <c r="AA163" s="148"/>
      <c r="AB163" s="148"/>
      <c r="AC163" s="148"/>
      <c r="AD163" s="148"/>
      <c r="AE163" s="148"/>
      <c r="AF163" s="148"/>
      <c r="AG163" s="148" t="s">
        <v>116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">
      <c r="A164" s="155"/>
      <c r="B164" s="156"/>
      <c r="C164" s="185" t="s">
        <v>279</v>
      </c>
      <c r="D164" s="158"/>
      <c r="E164" s="159">
        <v>193.5</v>
      </c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118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68">
        <v>39</v>
      </c>
      <c r="B165" s="169" t="s">
        <v>280</v>
      </c>
      <c r="C165" s="184" t="s">
        <v>281</v>
      </c>
      <c r="D165" s="170" t="s">
        <v>157</v>
      </c>
      <c r="E165" s="171">
        <v>193.5</v>
      </c>
      <c r="F165" s="172"/>
      <c r="G165" s="173">
        <f>ROUND(E165*F165,2)</f>
        <v>0</v>
      </c>
      <c r="H165" s="172"/>
      <c r="I165" s="173">
        <f>ROUND(E165*H165,2)</f>
        <v>0</v>
      </c>
      <c r="J165" s="172"/>
      <c r="K165" s="173">
        <f>ROUND(E165*J165,2)</f>
        <v>0</v>
      </c>
      <c r="L165" s="173">
        <v>21</v>
      </c>
      <c r="M165" s="173">
        <f>G165*(1+L165/100)</f>
        <v>0</v>
      </c>
      <c r="N165" s="173">
        <v>2.2399999999999998E-3</v>
      </c>
      <c r="O165" s="173">
        <f>ROUND(E165*N165,2)</f>
        <v>0.43</v>
      </c>
      <c r="P165" s="173">
        <v>0</v>
      </c>
      <c r="Q165" s="173">
        <f>ROUND(E165*P165,2)</f>
        <v>0</v>
      </c>
      <c r="R165" s="173"/>
      <c r="S165" s="173" t="s">
        <v>114</v>
      </c>
      <c r="T165" s="173" t="s">
        <v>114</v>
      </c>
      <c r="U165" s="173">
        <v>0.129</v>
      </c>
      <c r="V165" s="173">
        <f>ROUND(E165*U165,2)</f>
        <v>24.96</v>
      </c>
      <c r="W165" s="173"/>
      <c r="X165" s="174" t="s">
        <v>115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116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55"/>
      <c r="B166" s="156"/>
      <c r="C166" s="185" t="s">
        <v>282</v>
      </c>
      <c r="D166" s="158"/>
      <c r="E166" s="159">
        <v>193.5</v>
      </c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118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x14ac:dyDescent="0.2">
      <c r="A167" s="162" t="s">
        <v>109</v>
      </c>
      <c r="B167" s="163" t="s">
        <v>65</v>
      </c>
      <c r="C167" s="183" t="s">
        <v>66</v>
      </c>
      <c r="D167" s="164"/>
      <c r="E167" s="165"/>
      <c r="F167" s="166"/>
      <c r="G167" s="166">
        <f>SUMIF(AG168:AG172,"&lt;&gt;NOR",G168:G172)</f>
        <v>0</v>
      </c>
      <c r="H167" s="166"/>
      <c r="I167" s="166">
        <f>SUM(I168:I172)</f>
        <v>0</v>
      </c>
      <c r="J167" s="166"/>
      <c r="K167" s="166">
        <f>SUM(K168:K172)</f>
        <v>0</v>
      </c>
      <c r="L167" s="166"/>
      <c r="M167" s="166">
        <f>SUM(M168:M172)</f>
        <v>0</v>
      </c>
      <c r="N167" s="166"/>
      <c r="O167" s="166">
        <f>SUM(O168:O172)</f>
        <v>15.08</v>
      </c>
      <c r="P167" s="166"/>
      <c r="Q167" s="166">
        <f>SUM(Q168:Q172)</f>
        <v>0</v>
      </c>
      <c r="R167" s="166"/>
      <c r="S167" s="166"/>
      <c r="T167" s="166"/>
      <c r="U167" s="166"/>
      <c r="V167" s="166">
        <f>SUM(V168:V172)</f>
        <v>0</v>
      </c>
      <c r="W167" s="166"/>
      <c r="X167" s="167"/>
      <c r="AG167" t="s">
        <v>110</v>
      </c>
    </row>
    <row r="168" spans="1:60" outlineLevel="1" x14ac:dyDescent="0.2">
      <c r="A168" s="168">
        <v>40</v>
      </c>
      <c r="B168" s="169" t="s">
        <v>283</v>
      </c>
      <c r="C168" s="184" t="s">
        <v>284</v>
      </c>
      <c r="D168" s="170" t="s">
        <v>285</v>
      </c>
      <c r="E168" s="171">
        <v>35</v>
      </c>
      <c r="F168" s="172"/>
      <c r="G168" s="173">
        <f>ROUND(E168*F168,2)</f>
        <v>0</v>
      </c>
      <c r="H168" s="172"/>
      <c r="I168" s="173">
        <f>ROUND(E168*H168,2)</f>
        <v>0</v>
      </c>
      <c r="J168" s="172"/>
      <c r="K168" s="173">
        <f>ROUND(E168*J168,2)</f>
        <v>0</v>
      </c>
      <c r="L168" s="173">
        <v>21</v>
      </c>
      <c r="M168" s="173">
        <f>G168*(1+L168/100)</f>
        <v>0</v>
      </c>
      <c r="N168" s="173">
        <v>0.43093999999999999</v>
      </c>
      <c r="O168" s="173">
        <f>ROUND(E168*N168,2)</f>
        <v>15.08</v>
      </c>
      <c r="P168" s="173">
        <v>0</v>
      </c>
      <c r="Q168" s="173">
        <f>ROUND(E168*P168,2)</f>
        <v>0</v>
      </c>
      <c r="R168" s="173"/>
      <c r="S168" s="173" t="s">
        <v>256</v>
      </c>
      <c r="T168" s="173" t="s">
        <v>264</v>
      </c>
      <c r="U168" s="173">
        <v>0</v>
      </c>
      <c r="V168" s="173">
        <f>ROUND(E168*U168,2)</f>
        <v>0</v>
      </c>
      <c r="W168" s="173"/>
      <c r="X168" s="174" t="s">
        <v>286</v>
      </c>
      <c r="Y168" s="148"/>
      <c r="Z168" s="148"/>
      <c r="AA168" s="148"/>
      <c r="AB168" s="148"/>
      <c r="AC168" s="148"/>
      <c r="AD168" s="148"/>
      <c r="AE168" s="148"/>
      <c r="AF168" s="148"/>
      <c r="AG168" s="148" t="s">
        <v>287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55"/>
      <c r="B169" s="156"/>
      <c r="C169" s="185" t="s">
        <v>288</v>
      </c>
      <c r="D169" s="158"/>
      <c r="E169" s="159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118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55"/>
      <c r="B170" s="156"/>
      <c r="C170" s="185" t="s">
        <v>289</v>
      </c>
      <c r="D170" s="158"/>
      <c r="E170" s="159">
        <v>6</v>
      </c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118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">
      <c r="A171" s="155"/>
      <c r="B171" s="156"/>
      <c r="C171" s="185" t="s">
        <v>290</v>
      </c>
      <c r="D171" s="158"/>
      <c r="E171" s="159">
        <v>18</v>
      </c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48"/>
      <c r="Z171" s="148"/>
      <c r="AA171" s="148"/>
      <c r="AB171" s="148"/>
      <c r="AC171" s="148"/>
      <c r="AD171" s="148"/>
      <c r="AE171" s="148"/>
      <c r="AF171" s="148"/>
      <c r="AG171" s="148" t="s">
        <v>118</v>
      </c>
      <c r="AH171" s="148">
        <v>0</v>
      </c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55"/>
      <c r="B172" s="156"/>
      <c r="C172" s="185" t="s">
        <v>291</v>
      </c>
      <c r="D172" s="158"/>
      <c r="E172" s="159">
        <v>11</v>
      </c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118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x14ac:dyDescent="0.2">
      <c r="A173" s="162" t="s">
        <v>109</v>
      </c>
      <c r="B173" s="163" t="s">
        <v>67</v>
      </c>
      <c r="C173" s="183" t="s">
        <v>68</v>
      </c>
      <c r="D173" s="164"/>
      <c r="E173" s="165"/>
      <c r="F173" s="166"/>
      <c r="G173" s="166">
        <f>SUMIF(AG174:AG196,"&lt;&gt;NOR",G174:G196)</f>
        <v>0</v>
      </c>
      <c r="H173" s="166"/>
      <c r="I173" s="166">
        <f>SUM(I174:I196)</f>
        <v>0</v>
      </c>
      <c r="J173" s="166"/>
      <c r="K173" s="166">
        <f>SUM(K174:K196)</f>
        <v>0</v>
      </c>
      <c r="L173" s="166"/>
      <c r="M173" s="166">
        <f>SUM(M174:M196)</f>
        <v>0</v>
      </c>
      <c r="N173" s="166"/>
      <c r="O173" s="166">
        <f>SUM(O174:O196)</f>
        <v>76.939999999999984</v>
      </c>
      <c r="P173" s="166"/>
      <c r="Q173" s="166">
        <f>SUM(Q174:Q196)</f>
        <v>0</v>
      </c>
      <c r="R173" s="166"/>
      <c r="S173" s="166"/>
      <c r="T173" s="166"/>
      <c r="U173" s="166"/>
      <c r="V173" s="166">
        <f>SUM(V174:V196)</f>
        <v>0</v>
      </c>
      <c r="W173" s="166"/>
      <c r="X173" s="167"/>
      <c r="AG173" t="s">
        <v>110</v>
      </c>
    </row>
    <row r="174" spans="1:60" ht="22.5" outlineLevel="1" x14ac:dyDescent="0.2">
      <c r="A174" s="168">
        <v>41</v>
      </c>
      <c r="B174" s="169" t="s">
        <v>292</v>
      </c>
      <c r="C174" s="184" t="s">
        <v>293</v>
      </c>
      <c r="D174" s="170" t="s">
        <v>157</v>
      </c>
      <c r="E174" s="171">
        <v>260.2</v>
      </c>
      <c r="F174" s="172"/>
      <c r="G174" s="173">
        <f>ROUND(E174*F174,2)</f>
        <v>0</v>
      </c>
      <c r="H174" s="172"/>
      <c r="I174" s="173">
        <f>ROUND(E174*H174,2)</f>
        <v>0</v>
      </c>
      <c r="J174" s="172"/>
      <c r="K174" s="173">
        <f>ROUND(E174*J174,2)</f>
        <v>0</v>
      </c>
      <c r="L174" s="173">
        <v>21</v>
      </c>
      <c r="M174" s="173">
        <f>G174*(1+L174/100)</f>
        <v>0</v>
      </c>
      <c r="N174" s="173">
        <v>0.22133</v>
      </c>
      <c r="O174" s="173">
        <f>ROUND(E174*N174,2)</f>
        <v>57.59</v>
      </c>
      <c r="P174" s="173">
        <v>0</v>
      </c>
      <c r="Q174" s="173">
        <f>ROUND(E174*P174,2)</f>
        <v>0</v>
      </c>
      <c r="R174" s="173"/>
      <c r="S174" s="173" t="s">
        <v>256</v>
      </c>
      <c r="T174" s="173" t="s">
        <v>264</v>
      </c>
      <c r="U174" s="173">
        <v>0</v>
      </c>
      <c r="V174" s="173">
        <f>ROUND(E174*U174,2)</f>
        <v>0</v>
      </c>
      <c r="W174" s="173"/>
      <c r="X174" s="174" t="s">
        <v>115</v>
      </c>
      <c r="Y174" s="148"/>
      <c r="Z174" s="148"/>
      <c r="AA174" s="148"/>
      <c r="AB174" s="148"/>
      <c r="AC174" s="148"/>
      <c r="AD174" s="148"/>
      <c r="AE174" s="148"/>
      <c r="AF174" s="148"/>
      <c r="AG174" s="148" t="s">
        <v>116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ht="22.5" outlineLevel="1" x14ac:dyDescent="0.2">
      <c r="A175" s="155"/>
      <c r="B175" s="156"/>
      <c r="C175" s="185" t="s">
        <v>294</v>
      </c>
      <c r="D175" s="158"/>
      <c r="E175" s="159">
        <v>162</v>
      </c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8"/>
      <c r="Z175" s="148"/>
      <c r="AA175" s="148"/>
      <c r="AB175" s="148"/>
      <c r="AC175" s="148"/>
      <c r="AD175" s="148"/>
      <c r="AE175" s="148"/>
      <c r="AF175" s="148"/>
      <c r="AG175" s="148" t="s">
        <v>118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ht="22.5" outlineLevel="1" x14ac:dyDescent="0.2">
      <c r="A176" s="155"/>
      <c r="B176" s="156"/>
      <c r="C176" s="185" t="s">
        <v>295</v>
      </c>
      <c r="D176" s="158"/>
      <c r="E176" s="159">
        <v>40.1</v>
      </c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48"/>
      <c r="Z176" s="148"/>
      <c r="AA176" s="148"/>
      <c r="AB176" s="148"/>
      <c r="AC176" s="148"/>
      <c r="AD176" s="148"/>
      <c r="AE176" s="148"/>
      <c r="AF176" s="148"/>
      <c r="AG176" s="148" t="s">
        <v>118</v>
      </c>
      <c r="AH176" s="148">
        <v>0</v>
      </c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ht="22.5" outlineLevel="1" x14ac:dyDescent="0.2">
      <c r="A177" s="155"/>
      <c r="B177" s="156"/>
      <c r="C177" s="185" t="s">
        <v>296</v>
      </c>
      <c r="D177" s="158"/>
      <c r="E177" s="159">
        <v>44.1</v>
      </c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48"/>
      <c r="Z177" s="148"/>
      <c r="AA177" s="148"/>
      <c r="AB177" s="148"/>
      <c r="AC177" s="148"/>
      <c r="AD177" s="148"/>
      <c r="AE177" s="148"/>
      <c r="AF177" s="148"/>
      <c r="AG177" s="148" t="s">
        <v>118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ht="22.5" outlineLevel="1" x14ac:dyDescent="0.2">
      <c r="A178" s="155"/>
      <c r="B178" s="156"/>
      <c r="C178" s="185" t="s">
        <v>297</v>
      </c>
      <c r="D178" s="158"/>
      <c r="E178" s="159">
        <v>8</v>
      </c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118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ht="22.5" outlineLevel="1" x14ac:dyDescent="0.2">
      <c r="A179" s="155"/>
      <c r="B179" s="156"/>
      <c r="C179" s="185" t="s">
        <v>298</v>
      </c>
      <c r="D179" s="158"/>
      <c r="E179" s="159">
        <v>6</v>
      </c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8"/>
      <c r="Z179" s="148"/>
      <c r="AA179" s="148"/>
      <c r="AB179" s="148"/>
      <c r="AC179" s="148"/>
      <c r="AD179" s="148"/>
      <c r="AE179" s="148"/>
      <c r="AF179" s="148"/>
      <c r="AG179" s="148" t="s">
        <v>118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">
      <c r="A180" s="168">
        <v>42</v>
      </c>
      <c r="B180" s="169" t="s">
        <v>299</v>
      </c>
      <c r="C180" s="184" t="s">
        <v>300</v>
      </c>
      <c r="D180" s="170" t="s">
        <v>285</v>
      </c>
      <c r="E180" s="171">
        <v>171</v>
      </c>
      <c r="F180" s="172"/>
      <c r="G180" s="173">
        <f>ROUND(E180*F180,2)</f>
        <v>0</v>
      </c>
      <c r="H180" s="172"/>
      <c r="I180" s="173">
        <f>ROUND(E180*H180,2)</f>
        <v>0</v>
      </c>
      <c r="J180" s="172"/>
      <c r="K180" s="173">
        <f>ROUND(E180*J180,2)</f>
        <v>0</v>
      </c>
      <c r="L180" s="173">
        <v>21</v>
      </c>
      <c r="M180" s="173">
        <f>G180*(1+L180/100)</f>
        <v>0</v>
      </c>
      <c r="N180" s="173">
        <v>8.2100000000000006E-2</v>
      </c>
      <c r="O180" s="173">
        <f>ROUND(E180*N180,2)</f>
        <v>14.04</v>
      </c>
      <c r="P180" s="173">
        <v>0</v>
      </c>
      <c r="Q180" s="173">
        <f>ROUND(E180*P180,2)</f>
        <v>0</v>
      </c>
      <c r="R180" s="173" t="s">
        <v>167</v>
      </c>
      <c r="S180" s="173" t="s">
        <v>114</v>
      </c>
      <c r="T180" s="173" t="s">
        <v>114</v>
      </c>
      <c r="U180" s="173">
        <v>0</v>
      </c>
      <c r="V180" s="173">
        <f>ROUND(E180*U180,2)</f>
        <v>0</v>
      </c>
      <c r="W180" s="173"/>
      <c r="X180" s="174" t="s">
        <v>168</v>
      </c>
      <c r="Y180" s="148"/>
      <c r="Z180" s="148"/>
      <c r="AA180" s="148"/>
      <c r="AB180" s="148"/>
      <c r="AC180" s="148"/>
      <c r="AD180" s="148"/>
      <c r="AE180" s="148"/>
      <c r="AF180" s="148"/>
      <c r="AG180" s="148" t="s">
        <v>169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ht="22.5" outlineLevel="1" x14ac:dyDescent="0.2">
      <c r="A181" s="155"/>
      <c r="B181" s="156"/>
      <c r="C181" s="185" t="s">
        <v>301</v>
      </c>
      <c r="D181" s="158"/>
      <c r="E181" s="159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48"/>
      <c r="Z181" s="148"/>
      <c r="AA181" s="148"/>
      <c r="AB181" s="148"/>
      <c r="AC181" s="148"/>
      <c r="AD181" s="148"/>
      <c r="AE181" s="148"/>
      <c r="AF181" s="148"/>
      <c r="AG181" s="148" t="s">
        <v>118</v>
      </c>
      <c r="AH181" s="148">
        <v>0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55"/>
      <c r="B182" s="156"/>
      <c r="C182" s="185" t="s">
        <v>302</v>
      </c>
      <c r="D182" s="158"/>
      <c r="E182" s="159">
        <v>171</v>
      </c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8"/>
      <c r="Z182" s="148"/>
      <c r="AA182" s="148"/>
      <c r="AB182" s="148"/>
      <c r="AC182" s="148"/>
      <c r="AD182" s="148"/>
      <c r="AE182" s="148"/>
      <c r="AF182" s="148"/>
      <c r="AG182" s="148" t="s">
        <v>118</v>
      </c>
      <c r="AH182" s="148">
        <v>0</v>
      </c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68">
        <v>43</v>
      </c>
      <c r="B183" s="169" t="s">
        <v>303</v>
      </c>
      <c r="C183" s="184" t="s">
        <v>304</v>
      </c>
      <c r="D183" s="170" t="s">
        <v>285</v>
      </c>
      <c r="E183" s="171">
        <v>43</v>
      </c>
      <c r="F183" s="172"/>
      <c r="G183" s="173">
        <f>ROUND(E183*F183,2)</f>
        <v>0</v>
      </c>
      <c r="H183" s="172"/>
      <c r="I183" s="173">
        <f>ROUND(E183*H183,2)</f>
        <v>0</v>
      </c>
      <c r="J183" s="172"/>
      <c r="K183" s="173">
        <f>ROUND(E183*J183,2)</f>
        <v>0</v>
      </c>
      <c r="L183" s="173">
        <v>21</v>
      </c>
      <c r="M183" s="173">
        <f>G183*(1+L183/100)</f>
        <v>0</v>
      </c>
      <c r="N183" s="173">
        <v>4.8300000000000003E-2</v>
      </c>
      <c r="O183" s="173">
        <f>ROUND(E183*N183,2)</f>
        <v>2.08</v>
      </c>
      <c r="P183" s="173">
        <v>0</v>
      </c>
      <c r="Q183" s="173">
        <f>ROUND(E183*P183,2)</f>
        <v>0</v>
      </c>
      <c r="R183" s="173" t="s">
        <v>167</v>
      </c>
      <c r="S183" s="173" t="s">
        <v>114</v>
      </c>
      <c r="T183" s="173" t="s">
        <v>114</v>
      </c>
      <c r="U183" s="173">
        <v>0</v>
      </c>
      <c r="V183" s="173">
        <f>ROUND(E183*U183,2)</f>
        <v>0</v>
      </c>
      <c r="W183" s="173"/>
      <c r="X183" s="174" t="s">
        <v>168</v>
      </c>
      <c r="Y183" s="148"/>
      <c r="Z183" s="148"/>
      <c r="AA183" s="148"/>
      <c r="AB183" s="148"/>
      <c r="AC183" s="148"/>
      <c r="AD183" s="148"/>
      <c r="AE183" s="148"/>
      <c r="AF183" s="148"/>
      <c r="AG183" s="148" t="s">
        <v>169</v>
      </c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ht="22.5" outlineLevel="1" x14ac:dyDescent="0.2">
      <c r="A184" s="155"/>
      <c r="B184" s="156"/>
      <c r="C184" s="185" t="s">
        <v>305</v>
      </c>
      <c r="D184" s="158"/>
      <c r="E184" s="159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8"/>
      <c r="Z184" s="148"/>
      <c r="AA184" s="148"/>
      <c r="AB184" s="148"/>
      <c r="AC184" s="148"/>
      <c r="AD184" s="148"/>
      <c r="AE184" s="148"/>
      <c r="AF184" s="148"/>
      <c r="AG184" s="148" t="s">
        <v>118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55"/>
      <c r="B185" s="156"/>
      <c r="C185" s="185" t="s">
        <v>306</v>
      </c>
      <c r="D185" s="158"/>
      <c r="E185" s="159">
        <v>43</v>
      </c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48"/>
      <c r="Z185" s="148"/>
      <c r="AA185" s="148"/>
      <c r="AB185" s="148"/>
      <c r="AC185" s="148"/>
      <c r="AD185" s="148"/>
      <c r="AE185" s="148"/>
      <c r="AF185" s="148"/>
      <c r="AG185" s="148" t="s">
        <v>118</v>
      </c>
      <c r="AH185" s="148">
        <v>0</v>
      </c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">
      <c r="A186" s="168">
        <v>44</v>
      </c>
      <c r="B186" s="169" t="s">
        <v>307</v>
      </c>
      <c r="C186" s="184" t="s">
        <v>308</v>
      </c>
      <c r="D186" s="170" t="s">
        <v>285</v>
      </c>
      <c r="E186" s="171">
        <v>47</v>
      </c>
      <c r="F186" s="172"/>
      <c r="G186" s="173">
        <f>ROUND(E186*F186,2)</f>
        <v>0</v>
      </c>
      <c r="H186" s="172"/>
      <c r="I186" s="173">
        <f>ROUND(E186*H186,2)</f>
        <v>0</v>
      </c>
      <c r="J186" s="172"/>
      <c r="K186" s="173">
        <f>ROUND(E186*J186,2)</f>
        <v>0</v>
      </c>
      <c r="L186" s="173">
        <v>21</v>
      </c>
      <c r="M186" s="173">
        <f>G186*(1+L186/100)</f>
        <v>0</v>
      </c>
      <c r="N186" s="173">
        <v>4.5999999999999999E-2</v>
      </c>
      <c r="O186" s="173">
        <f>ROUND(E186*N186,2)</f>
        <v>2.16</v>
      </c>
      <c r="P186" s="173">
        <v>0</v>
      </c>
      <c r="Q186" s="173">
        <f>ROUND(E186*P186,2)</f>
        <v>0</v>
      </c>
      <c r="R186" s="173" t="s">
        <v>167</v>
      </c>
      <c r="S186" s="173" t="s">
        <v>114</v>
      </c>
      <c r="T186" s="173" t="s">
        <v>114</v>
      </c>
      <c r="U186" s="173">
        <v>0</v>
      </c>
      <c r="V186" s="173">
        <f>ROUND(E186*U186,2)</f>
        <v>0</v>
      </c>
      <c r="W186" s="173"/>
      <c r="X186" s="174" t="s">
        <v>168</v>
      </c>
      <c r="Y186" s="148"/>
      <c r="Z186" s="148"/>
      <c r="AA186" s="148"/>
      <c r="AB186" s="148"/>
      <c r="AC186" s="148"/>
      <c r="AD186" s="148"/>
      <c r="AE186" s="148"/>
      <c r="AF186" s="148"/>
      <c r="AG186" s="148" t="s">
        <v>169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ht="22.5" outlineLevel="1" x14ac:dyDescent="0.2">
      <c r="A187" s="155"/>
      <c r="B187" s="156"/>
      <c r="C187" s="185" t="s">
        <v>309</v>
      </c>
      <c r="D187" s="158"/>
      <c r="E187" s="159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48"/>
      <c r="Z187" s="148"/>
      <c r="AA187" s="148"/>
      <c r="AB187" s="148"/>
      <c r="AC187" s="148"/>
      <c r="AD187" s="148"/>
      <c r="AE187" s="148"/>
      <c r="AF187" s="148"/>
      <c r="AG187" s="148" t="s">
        <v>118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55"/>
      <c r="B188" s="156"/>
      <c r="C188" s="185" t="s">
        <v>310</v>
      </c>
      <c r="D188" s="158"/>
      <c r="E188" s="159">
        <v>47</v>
      </c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8"/>
      <c r="Z188" s="148"/>
      <c r="AA188" s="148"/>
      <c r="AB188" s="148"/>
      <c r="AC188" s="148"/>
      <c r="AD188" s="148"/>
      <c r="AE188" s="148"/>
      <c r="AF188" s="148"/>
      <c r="AG188" s="148" t="s">
        <v>118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">
      <c r="A189" s="168">
        <v>45</v>
      </c>
      <c r="B189" s="169" t="s">
        <v>311</v>
      </c>
      <c r="C189" s="184" t="s">
        <v>312</v>
      </c>
      <c r="D189" s="170" t="s">
        <v>285</v>
      </c>
      <c r="E189" s="171">
        <v>9</v>
      </c>
      <c r="F189" s="172"/>
      <c r="G189" s="173">
        <f>ROUND(E189*F189,2)</f>
        <v>0</v>
      </c>
      <c r="H189" s="172"/>
      <c r="I189" s="173">
        <f>ROUND(E189*H189,2)</f>
        <v>0</v>
      </c>
      <c r="J189" s="172"/>
      <c r="K189" s="173">
        <f>ROUND(E189*J189,2)</f>
        <v>0</v>
      </c>
      <c r="L189" s="173">
        <v>21</v>
      </c>
      <c r="M189" s="173">
        <f>G189*(1+L189/100)</f>
        <v>0</v>
      </c>
      <c r="N189" s="173">
        <v>6.7000000000000004E-2</v>
      </c>
      <c r="O189" s="173">
        <f>ROUND(E189*N189,2)</f>
        <v>0.6</v>
      </c>
      <c r="P189" s="173">
        <v>0</v>
      </c>
      <c r="Q189" s="173">
        <f>ROUND(E189*P189,2)</f>
        <v>0</v>
      </c>
      <c r="R189" s="173" t="s">
        <v>167</v>
      </c>
      <c r="S189" s="173" t="s">
        <v>114</v>
      </c>
      <c r="T189" s="173" t="s">
        <v>114</v>
      </c>
      <c r="U189" s="173">
        <v>0</v>
      </c>
      <c r="V189" s="173">
        <f>ROUND(E189*U189,2)</f>
        <v>0</v>
      </c>
      <c r="W189" s="173"/>
      <c r="X189" s="174" t="s">
        <v>168</v>
      </c>
      <c r="Y189" s="148"/>
      <c r="Z189" s="148"/>
      <c r="AA189" s="148"/>
      <c r="AB189" s="148"/>
      <c r="AC189" s="148"/>
      <c r="AD189" s="148"/>
      <c r="AE189" s="148"/>
      <c r="AF189" s="148"/>
      <c r="AG189" s="148" t="s">
        <v>169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ht="22.5" outlineLevel="1" x14ac:dyDescent="0.2">
      <c r="A190" s="155"/>
      <c r="B190" s="156"/>
      <c r="C190" s="185" t="s">
        <v>313</v>
      </c>
      <c r="D190" s="158"/>
      <c r="E190" s="159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48"/>
      <c r="Z190" s="148"/>
      <c r="AA190" s="148"/>
      <c r="AB190" s="148"/>
      <c r="AC190" s="148"/>
      <c r="AD190" s="148"/>
      <c r="AE190" s="148"/>
      <c r="AF190" s="148"/>
      <c r="AG190" s="148" t="s">
        <v>118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55"/>
      <c r="B191" s="156"/>
      <c r="C191" s="185" t="s">
        <v>314</v>
      </c>
      <c r="D191" s="158"/>
      <c r="E191" s="159">
        <v>9</v>
      </c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8"/>
      <c r="Z191" s="148"/>
      <c r="AA191" s="148"/>
      <c r="AB191" s="148"/>
      <c r="AC191" s="148"/>
      <c r="AD191" s="148"/>
      <c r="AE191" s="148"/>
      <c r="AF191" s="148"/>
      <c r="AG191" s="148" t="s">
        <v>118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68">
        <v>46</v>
      </c>
      <c r="B192" s="169" t="s">
        <v>315</v>
      </c>
      <c r="C192" s="184" t="s">
        <v>316</v>
      </c>
      <c r="D192" s="170" t="s">
        <v>285</v>
      </c>
      <c r="E192" s="171">
        <v>7</v>
      </c>
      <c r="F192" s="172"/>
      <c r="G192" s="173">
        <f>ROUND(E192*F192,2)</f>
        <v>0</v>
      </c>
      <c r="H192" s="172"/>
      <c r="I192" s="173">
        <f>ROUND(E192*H192,2)</f>
        <v>0</v>
      </c>
      <c r="J192" s="172"/>
      <c r="K192" s="173">
        <f>ROUND(E192*J192,2)</f>
        <v>0</v>
      </c>
      <c r="L192" s="173">
        <v>21</v>
      </c>
      <c r="M192" s="173">
        <f>G192*(1+L192/100)</f>
        <v>0</v>
      </c>
      <c r="N192" s="173">
        <v>6.7000000000000004E-2</v>
      </c>
      <c r="O192" s="173">
        <f>ROUND(E192*N192,2)</f>
        <v>0.47</v>
      </c>
      <c r="P192" s="173">
        <v>0</v>
      </c>
      <c r="Q192" s="173">
        <f>ROUND(E192*P192,2)</f>
        <v>0</v>
      </c>
      <c r="R192" s="173" t="s">
        <v>167</v>
      </c>
      <c r="S192" s="173" t="s">
        <v>114</v>
      </c>
      <c r="T192" s="173" t="s">
        <v>114</v>
      </c>
      <c r="U192" s="173">
        <v>0</v>
      </c>
      <c r="V192" s="173">
        <f>ROUND(E192*U192,2)</f>
        <v>0</v>
      </c>
      <c r="W192" s="173"/>
      <c r="X192" s="174" t="s">
        <v>168</v>
      </c>
      <c r="Y192" s="148"/>
      <c r="Z192" s="148"/>
      <c r="AA192" s="148"/>
      <c r="AB192" s="148"/>
      <c r="AC192" s="148"/>
      <c r="AD192" s="148"/>
      <c r="AE192" s="148"/>
      <c r="AF192" s="148"/>
      <c r="AG192" s="148" t="s">
        <v>169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ht="22.5" outlineLevel="1" x14ac:dyDescent="0.2">
      <c r="A193" s="155"/>
      <c r="B193" s="156"/>
      <c r="C193" s="185" t="s">
        <v>317</v>
      </c>
      <c r="D193" s="158"/>
      <c r="E193" s="159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48"/>
      <c r="Z193" s="148"/>
      <c r="AA193" s="148"/>
      <c r="AB193" s="148"/>
      <c r="AC193" s="148"/>
      <c r="AD193" s="148"/>
      <c r="AE193" s="148"/>
      <c r="AF193" s="148"/>
      <c r="AG193" s="148" t="s">
        <v>118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55"/>
      <c r="B194" s="156"/>
      <c r="C194" s="185" t="s">
        <v>318</v>
      </c>
      <c r="D194" s="158"/>
      <c r="E194" s="159">
        <v>7</v>
      </c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118</v>
      </c>
      <c r="AH194" s="148">
        <v>0</v>
      </c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">
      <c r="A195" s="168">
        <v>47</v>
      </c>
      <c r="B195" s="169" t="s">
        <v>319</v>
      </c>
      <c r="C195" s="184" t="s">
        <v>320</v>
      </c>
      <c r="D195" s="170" t="s">
        <v>113</v>
      </c>
      <c r="E195" s="171">
        <v>2.6</v>
      </c>
      <c r="F195" s="172"/>
      <c r="G195" s="173">
        <f>ROUND(E195*F195,2)</f>
        <v>0</v>
      </c>
      <c r="H195" s="172"/>
      <c r="I195" s="173">
        <f>ROUND(E195*H195,2)</f>
        <v>0</v>
      </c>
      <c r="J195" s="172"/>
      <c r="K195" s="173">
        <f>ROUND(E195*J195,2)</f>
        <v>0</v>
      </c>
      <c r="L195" s="173">
        <v>21</v>
      </c>
      <c r="M195" s="173">
        <f>G195*(1+L195/100)</f>
        <v>0</v>
      </c>
      <c r="N195" s="173">
        <v>0</v>
      </c>
      <c r="O195" s="173">
        <f>ROUND(E195*N195,2)</f>
        <v>0</v>
      </c>
      <c r="P195" s="173">
        <v>0</v>
      </c>
      <c r="Q195" s="173">
        <f>ROUND(E195*P195,2)</f>
        <v>0</v>
      </c>
      <c r="R195" s="173"/>
      <c r="S195" s="173" t="s">
        <v>256</v>
      </c>
      <c r="T195" s="173" t="s">
        <v>264</v>
      </c>
      <c r="U195" s="173">
        <v>0</v>
      </c>
      <c r="V195" s="173">
        <f>ROUND(E195*U195,2)</f>
        <v>0</v>
      </c>
      <c r="W195" s="173"/>
      <c r="X195" s="174" t="s">
        <v>115</v>
      </c>
      <c r="Y195" s="148"/>
      <c r="Z195" s="148"/>
      <c r="AA195" s="148"/>
      <c r="AB195" s="148"/>
      <c r="AC195" s="148"/>
      <c r="AD195" s="148"/>
      <c r="AE195" s="148"/>
      <c r="AF195" s="148"/>
      <c r="AG195" s="148" t="s">
        <v>116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55"/>
      <c r="B196" s="156"/>
      <c r="C196" s="185" t="s">
        <v>321</v>
      </c>
      <c r="D196" s="158"/>
      <c r="E196" s="159">
        <v>2.6</v>
      </c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118</v>
      </c>
      <c r="AH196" s="148">
        <v>0</v>
      </c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x14ac:dyDescent="0.2">
      <c r="A197" s="162" t="s">
        <v>109</v>
      </c>
      <c r="B197" s="163" t="s">
        <v>69</v>
      </c>
      <c r="C197" s="183" t="s">
        <v>70</v>
      </c>
      <c r="D197" s="164"/>
      <c r="E197" s="165"/>
      <c r="F197" s="166"/>
      <c r="G197" s="166">
        <f>SUMIF(AG198:AG270,"&lt;&gt;NOR",G198:G270)</f>
        <v>0</v>
      </c>
      <c r="H197" s="166"/>
      <c r="I197" s="166">
        <f>SUM(I198:I270)</f>
        <v>0</v>
      </c>
      <c r="J197" s="166"/>
      <c r="K197" s="166">
        <f>SUM(K198:K270)</f>
        <v>0</v>
      </c>
      <c r="L197" s="166"/>
      <c r="M197" s="166">
        <f>SUM(M198:M270)</f>
        <v>0</v>
      </c>
      <c r="N197" s="166"/>
      <c r="O197" s="166">
        <f>SUM(O198:O270)</f>
        <v>60.67</v>
      </c>
      <c r="P197" s="166"/>
      <c r="Q197" s="166">
        <f>SUM(Q198:Q270)</f>
        <v>0.16</v>
      </c>
      <c r="R197" s="166"/>
      <c r="S197" s="166"/>
      <c r="T197" s="166"/>
      <c r="U197" s="166"/>
      <c r="V197" s="166">
        <f>SUM(V198:V270)</f>
        <v>141.62000000000003</v>
      </c>
      <c r="W197" s="166"/>
      <c r="X197" s="167"/>
      <c r="AG197" t="s">
        <v>110</v>
      </c>
    </row>
    <row r="198" spans="1:60" outlineLevel="1" x14ac:dyDescent="0.2">
      <c r="A198" s="168">
        <v>48</v>
      </c>
      <c r="B198" s="169" t="s">
        <v>322</v>
      </c>
      <c r="C198" s="184" t="s">
        <v>323</v>
      </c>
      <c r="D198" s="170" t="s">
        <v>285</v>
      </c>
      <c r="E198" s="171">
        <v>6</v>
      </c>
      <c r="F198" s="172"/>
      <c r="G198" s="173">
        <f>ROUND(E198*F198,2)</f>
        <v>0</v>
      </c>
      <c r="H198" s="172"/>
      <c r="I198" s="173">
        <f>ROUND(E198*H198,2)</f>
        <v>0</v>
      </c>
      <c r="J198" s="172"/>
      <c r="K198" s="173">
        <f>ROUND(E198*J198,2)</f>
        <v>0</v>
      </c>
      <c r="L198" s="173">
        <v>21</v>
      </c>
      <c r="M198" s="173">
        <f>G198*(1+L198/100)</f>
        <v>0</v>
      </c>
      <c r="N198" s="173">
        <v>2E-3</v>
      </c>
      <c r="O198" s="173">
        <f>ROUND(E198*N198,2)</f>
        <v>0.01</v>
      </c>
      <c r="P198" s="173">
        <v>0</v>
      </c>
      <c r="Q198" s="173">
        <f>ROUND(E198*P198,2)</f>
        <v>0</v>
      </c>
      <c r="R198" s="173"/>
      <c r="S198" s="173" t="s">
        <v>114</v>
      </c>
      <c r="T198" s="173" t="s">
        <v>114</v>
      </c>
      <c r="U198" s="173">
        <v>0.1</v>
      </c>
      <c r="V198" s="173">
        <f>ROUND(E198*U198,2)</f>
        <v>0.6</v>
      </c>
      <c r="W198" s="173"/>
      <c r="X198" s="174" t="s">
        <v>115</v>
      </c>
      <c r="Y198" s="148"/>
      <c r="Z198" s="148"/>
      <c r="AA198" s="148"/>
      <c r="AB198" s="148"/>
      <c r="AC198" s="148"/>
      <c r="AD198" s="148"/>
      <c r="AE198" s="148"/>
      <c r="AF198" s="148"/>
      <c r="AG198" s="148" t="s">
        <v>116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">
      <c r="A199" s="155"/>
      <c r="B199" s="156"/>
      <c r="C199" s="185" t="s">
        <v>324</v>
      </c>
      <c r="D199" s="158"/>
      <c r="E199" s="159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118</v>
      </c>
      <c r="AH199" s="148">
        <v>0</v>
      </c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 x14ac:dyDescent="0.2">
      <c r="A200" s="155"/>
      <c r="B200" s="156"/>
      <c r="C200" s="185" t="s">
        <v>325</v>
      </c>
      <c r="D200" s="158"/>
      <c r="E200" s="159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48"/>
      <c r="Z200" s="148"/>
      <c r="AA200" s="148"/>
      <c r="AB200" s="148"/>
      <c r="AC200" s="148"/>
      <c r="AD200" s="148"/>
      <c r="AE200" s="148"/>
      <c r="AF200" s="148"/>
      <c r="AG200" s="148" t="s">
        <v>118</v>
      </c>
      <c r="AH200" s="148">
        <v>0</v>
      </c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55"/>
      <c r="B201" s="156"/>
      <c r="C201" s="185" t="s">
        <v>326</v>
      </c>
      <c r="D201" s="158"/>
      <c r="E201" s="159">
        <v>6</v>
      </c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8"/>
      <c r="Z201" s="148"/>
      <c r="AA201" s="148"/>
      <c r="AB201" s="148"/>
      <c r="AC201" s="148"/>
      <c r="AD201" s="148"/>
      <c r="AE201" s="148"/>
      <c r="AF201" s="148"/>
      <c r="AG201" s="148" t="s">
        <v>118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68">
        <v>49</v>
      </c>
      <c r="B202" s="169" t="s">
        <v>327</v>
      </c>
      <c r="C202" s="184" t="s">
        <v>328</v>
      </c>
      <c r="D202" s="170" t="s">
        <v>285</v>
      </c>
      <c r="E202" s="171">
        <v>540</v>
      </c>
      <c r="F202" s="172"/>
      <c r="G202" s="173">
        <f>ROUND(E202*F202,2)</f>
        <v>0</v>
      </c>
      <c r="H202" s="172"/>
      <c r="I202" s="173">
        <f>ROUND(E202*H202,2)</f>
        <v>0</v>
      </c>
      <c r="J202" s="172"/>
      <c r="K202" s="173">
        <f>ROUND(E202*J202,2)</f>
        <v>0</v>
      </c>
      <c r="L202" s="173">
        <v>21</v>
      </c>
      <c r="M202" s="173">
        <f>G202*(1+L202/100)</f>
        <v>0</v>
      </c>
      <c r="N202" s="173">
        <v>0</v>
      </c>
      <c r="O202" s="173">
        <f>ROUND(E202*N202,2)</f>
        <v>0</v>
      </c>
      <c r="P202" s="173">
        <v>0</v>
      </c>
      <c r="Q202" s="173">
        <f>ROUND(E202*P202,2)</f>
        <v>0</v>
      </c>
      <c r="R202" s="173"/>
      <c r="S202" s="173" t="s">
        <v>114</v>
      </c>
      <c r="T202" s="173" t="s">
        <v>114</v>
      </c>
      <c r="U202" s="173">
        <v>0</v>
      </c>
      <c r="V202" s="173">
        <f>ROUND(E202*U202,2)</f>
        <v>0</v>
      </c>
      <c r="W202" s="173"/>
      <c r="X202" s="174" t="s">
        <v>115</v>
      </c>
      <c r="Y202" s="148"/>
      <c r="Z202" s="148"/>
      <c r="AA202" s="148"/>
      <c r="AB202" s="148"/>
      <c r="AC202" s="148"/>
      <c r="AD202" s="148"/>
      <c r="AE202" s="148"/>
      <c r="AF202" s="148"/>
      <c r="AG202" s="148" t="s">
        <v>116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">
      <c r="A203" s="155"/>
      <c r="B203" s="156"/>
      <c r="C203" s="185" t="s">
        <v>324</v>
      </c>
      <c r="D203" s="158"/>
      <c r="E203" s="159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48"/>
      <c r="Z203" s="148"/>
      <c r="AA203" s="148"/>
      <c r="AB203" s="148"/>
      <c r="AC203" s="148"/>
      <c r="AD203" s="148"/>
      <c r="AE203" s="148"/>
      <c r="AF203" s="148"/>
      <c r="AG203" s="148" t="s">
        <v>118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">
      <c r="A204" s="155"/>
      <c r="B204" s="156"/>
      <c r="C204" s="185" t="s">
        <v>325</v>
      </c>
      <c r="D204" s="158"/>
      <c r="E204" s="159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8"/>
      <c r="Z204" s="148"/>
      <c r="AA204" s="148"/>
      <c r="AB204" s="148"/>
      <c r="AC204" s="148"/>
      <c r="AD204" s="148"/>
      <c r="AE204" s="148"/>
      <c r="AF204" s="148"/>
      <c r="AG204" s="148" t="s">
        <v>118</v>
      </c>
      <c r="AH204" s="148">
        <v>0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">
      <c r="A205" s="155"/>
      <c r="B205" s="156"/>
      <c r="C205" s="185" t="s">
        <v>329</v>
      </c>
      <c r="D205" s="158"/>
      <c r="E205" s="159">
        <v>540</v>
      </c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48"/>
      <c r="Z205" s="148"/>
      <c r="AA205" s="148"/>
      <c r="AB205" s="148"/>
      <c r="AC205" s="148"/>
      <c r="AD205" s="148"/>
      <c r="AE205" s="148"/>
      <c r="AF205" s="148"/>
      <c r="AG205" s="148" t="s">
        <v>118</v>
      </c>
      <c r="AH205" s="148">
        <v>0</v>
      </c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ht="22.5" outlineLevel="1" x14ac:dyDescent="0.2">
      <c r="A206" s="168">
        <v>50</v>
      </c>
      <c r="B206" s="169" t="s">
        <v>330</v>
      </c>
      <c r="C206" s="184" t="s">
        <v>331</v>
      </c>
      <c r="D206" s="170" t="s">
        <v>285</v>
      </c>
      <c r="E206" s="171">
        <v>6</v>
      </c>
      <c r="F206" s="172"/>
      <c r="G206" s="173">
        <f>ROUND(E206*F206,2)</f>
        <v>0</v>
      </c>
      <c r="H206" s="172"/>
      <c r="I206" s="173">
        <f>ROUND(E206*H206,2)</f>
        <v>0</v>
      </c>
      <c r="J206" s="172"/>
      <c r="K206" s="173">
        <f>ROUND(E206*J206,2)</f>
        <v>0</v>
      </c>
      <c r="L206" s="173">
        <v>21</v>
      </c>
      <c r="M206" s="173">
        <f>G206*(1+L206/100)</f>
        <v>0</v>
      </c>
      <c r="N206" s="173">
        <v>2E-3</v>
      </c>
      <c r="O206" s="173">
        <f>ROUND(E206*N206,2)</f>
        <v>0.01</v>
      </c>
      <c r="P206" s="173">
        <v>0</v>
      </c>
      <c r="Q206" s="173">
        <f>ROUND(E206*P206,2)</f>
        <v>0</v>
      </c>
      <c r="R206" s="173"/>
      <c r="S206" s="173" t="s">
        <v>114</v>
      </c>
      <c r="T206" s="173" t="s">
        <v>114</v>
      </c>
      <c r="U206" s="173">
        <v>0.09</v>
      </c>
      <c r="V206" s="173">
        <f>ROUND(E206*U206,2)</f>
        <v>0.54</v>
      </c>
      <c r="W206" s="173"/>
      <c r="X206" s="174" t="s">
        <v>115</v>
      </c>
      <c r="Y206" s="148"/>
      <c r="Z206" s="148"/>
      <c r="AA206" s="148"/>
      <c r="AB206" s="148"/>
      <c r="AC206" s="148"/>
      <c r="AD206" s="148"/>
      <c r="AE206" s="148"/>
      <c r="AF206" s="148"/>
      <c r="AG206" s="148" t="s">
        <v>116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55"/>
      <c r="B207" s="156"/>
      <c r="C207" s="185" t="s">
        <v>332</v>
      </c>
      <c r="D207" s="158"/>
      <c r="E207" s="159">
        <v>6</v>
      </c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48"/>
      <c r="Z207" s="148"/>
      <c r="AA207" s="148"/>
      <c r="AB207" s="148"/>
      <c r="AC207" s="148"/>
      <c r="AD207" s="148"/>
      <c r="AE207" s="148"/>
      <c r="AF207" s="148"/>
      <c r="AG207" s="148" t="s">
        <v>118</v>
      </c>
      <c r="AH207" s="148">
        <v>0</v>
      </c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">
      <c r="A208" s="168">
        <v>51</v>
      </c>
      <c r="B208" s="169" t="s">
        <v>333</v>
      </c>
      <c r="C208" s="184" t="s">
        <v>334</v>
      </c>
      <c r="D208" s="170" t="s">
        <v>285</v>
      </c>
      <c r="E208" s="171">
        <v>4</v>
      </c>
      <c r="F208" s="172"/>
      <c r="G208" s="173">
        <f>ROUND(E208*F208,2)</f>
        <v>0</v>
      </c>
      <c r="H208" s="172"/>
      <c r="I208" s="173">
        <f>ROUND(E208*H208,2)</f>
        <v>0</v>
      </c>
      <c r="J208" s="172"/>
      <c r="K208" s="173">
        <f>ROUND(E208*J208,2)</f>
        <v>0</v>
      </c>
      <c r="L208" s="173">
        <v>21</v>
      </c>
      <c r="M208" s="173">
        <f>G208*(1+L208/100)</f>
        <v>0</v>
      </c>
      <c r="N208" s="173">
        <v>6.7000000000000004E-2</v>
      </c>
      <c r="O208" s="173">
        <f>ROUND(E208*N208,2)</f>
        <v>0.27</v>
      </c>
      <c r="P208" s="173">
        <v>0</v>
      </c>
      <c r="Q208" s="173">
        <f>ROUND(E208*P208,2)</f>
        <v>0</v>
      </c>
      <c r="R208" s="173"/>
      <c r="S208" s="173" t="s">
        <v>114</v>
      </c>
      <c r="T208" s="173" t="s">
        <v>114</v>
      </c>
      <c r="U208" s="173">
        <v>0.14799999999999999</v>
      </c>
      <c r="V208" s="173">
        <f>ROUND(E208*U208,2)</f>
        <v>0.59</v>
      </c>
      <c r="W208" s="173"/>
      <c r="X208" s="174" t="s">
        <v>115</v>
      </c>
      <c r="Y208" s="148"/>
      <c r="Z208" s="148"/>
      <c r="AA208" s="148"/>
      <c r="AB208" s="148"/>
      <c r="AC208" s="148"/>
      <c r="AD208" s="148"/>
      <c r="AE208" s="148"/>
      <c r="AF208" s="148"/>
      <c r="AG208" s="148" t="s">
        <v>116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">
      <c r="A209" s="155"/>
      <c r="B209" s="156"/>
      <c r="C209" s="185" t="s">
        <v>324</v>
      </c>
      <c r="D209" s="158"/>
      <c r="E209" s="159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48"/>
      <c r="Z209" s="148"/>
      <c r="AA209" s="148"/>
      <c r="AB209" s="148"/>
      <c r="AC209" s="148"/>
      <c r="AD209" s="148"/>
      <c r="AE209" s="148"/>
      <c r="AF209" s="148"/>
      <c r="AG209" s="148" t="s">
        <v>118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 x14ac:dyDescent="0.2">
      <c r="A210" s="155"/>
      <c r="B210" s="156"/>
      <c r="C210" s="185" t="s">
        <v>325</v>
      </c>
      <c r="D210" s="158"/>
      <c r="E210" s="159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48"/>
      <c r="Z210" s="148"/>
      <c r="AA210" s="148"/>
      <c r="AB210" s="148"/>
      <c r="AC210" s="148"/>
      <c r="AD210" s="148"/>
      <c r="AE210" s="148"/>
      <c r="AF210" s="148"/>
      <c r="AG210" s="148" t="s">
        <v>118</v>
      </c>
      <c r="AH210" s="148">
        <v>0</v>
      </c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1" x14ac:dyDescent="0.2">
      <c r="A211" s="155"/>
      <c r="B211" s="156"/>
      <c r="C211" s="185" t="s">
        <v>335</v>
      </c>
      <c r="D211" s="158"/>
      <c r="E211" s="159">
        <v>4</v>
      </c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48"/>
      <c r="Z211" s="148"/>
      <c r="AA211" s="148"/>
      <c r="AB211" s="148"/>
      <c r="AC211" s="148"/>
      <c r="AD211" s="148"/>
      <c r="AE211" s="148"/>
      <c r="AF211" s="148"/>
      <c r="AG211" s="148" t="s">
        <v>118</v>
      </c>
      <c r="AH211" s="148">
        <v>0</v>
      </c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68">
        <v>52</v>
      </c>
      <c r="B212" s="169" t="s">
        <v>336</v>
      </c>
      <c r="C212" s="184" t="s">
        <v>337</v>
      </c>
      <c r="D212" s="170" t="s">
        <v>285</v>
      </c>
      <c r="E212" s="171">
        <v>360</v>
      </c>
      <c r="F212" s="172"/>
      <c r="G212" s="173">
        <f>ROUND(E212*F212,2)</f>
        <v>0</v>
      </c>
      <c r="H212" s="172"/>
      <c r="I212" s="173">
        <f>ROUND(E212*H212,2)</f>
        <v>0</v>
      </c>
      <c r="J212" s="172"/>
      <c r="K212" s="173">
        <f>ROUND(E212*J212,2)</f>
        <v>0</v>
      </c>
      <c r="L212" s="173">
        <v>21</v>
      </c>
      <c r="M212" s="173">
        <f>G212*(1+L212/100)</f>
        <v>0</v>
      </c>
      <c r="N212" s="173">
        <v>0</v>
      </c>
      <c r="O212" s="173">
        <f>ROUND(E212*N212,2)</f>
        <v>0</v>
      </c>
      <c r="P212" s="173">
        <v>0</v>
      </c>
      <c r="Q212" s="173">
        <f>ROUND(E212*P212,2)</f>
        <v>0</v>
      </c>
      <c r="R212" s="173"/>
      <c r="S212" s="173" t="s">
        <v>114</v>
      </c>
      <c r="T212" s="173" t="s">
        <v>114</v>
      </c>
      <c r="U212" s="173">
        <v>0</v>
      </c>
      <c r="V212" s="173">
        <f>ROUND(E212*U212,2)</f>
        <v>0</v>
      </c>
      <c r="W212" s="173"/>
      <c r="X212" s="174" t="s">
        <v>115</v>
      </c>
      <c r="Y212" s="148"/>
      <c r="Z212" s="148"/>
      <c r="AA212" s="148"/>
      <c r="AB212" s="148"/>
      <c r="AC212" s="148"/>
      <c r="AD212" s="148"/>
      <c r="AE212" s="148"/>
      <c r="AF212" s="148"/>
      <c r="AG212" s="148" t="s">
        <v>116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55"/>
      <c r="B213" s="156"/>
      <c r="C213" s="185" t="s">
        <v>324</v>
      </c>
      <c r="D213" s="158"/>
      <c r="E213" s="159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48"/>
      <c r="Z213" s="148"/>
      <c r="AA213" s="148"/>
      <c r="AB213" s="148"/>
      <c r="AC213" s="148"/>
      <c r="AD213" s="148"/>
      <c r="AE213" s="148"/>
      <c r="AF213" s="148"/>
      <c r="AG213" s="148" t="s">
        <v>118</v>
      </c>
      <c r="AH213" s="148">
        <v>0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 x14ac:dyDescent="0.2">
      <c r="A214" s="155"/>
      <c r="B214" s="156"/>
      <c r="C214" s="185" t="s">
        <v>325</v>
      </c>
      <c r="D214" s="158"/>
      <c r="E214" s="159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118</v>
      </c>
      <c r="AH214" s="148">
        <v>0</v>
      </c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">
      <c r="A215" s="155"/>
      <c r="B215" s="156"/>
      <c r="C215" s="185" t="s">
        <v>338</v>
      </c>
      <c r="D215" s="158"/>
      <c r="E215" s="159">
        <v>360</v>
      </c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48"/>
      <c r="Z215" s="148"/>
      <c r="AA215" s="148"/>
      <c r="AB215" s="148"/>
      <c r="AC215" s="148"/>
      <c r="AD215" s="148"/>
      <c r="AE215" s="148"/>
      <c r="AF215" s="148"/>
      <c r="AG215" s="148" t="s">
        <v>118</v>
      </c>
      <c r="AH215" s="148">
        <v>0</v>
      </c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68">
        <v>53</v>
      </c>
      <c r="B216" s="169" t="s">
        <v>339</v>
      </c>
      <c r="C216" s="184" t="s">
        <v>340</v>
      </c>
      <c r="D216" s="170" t="s">
        <v>285</v>
      </c>
      <c r="E216" s="171">
        <v>4</v>
      </c>
      <c r="F216" s="172"/>
      <c r="G216" s="173">
        <f>ROUND(E216*F216,2)</f>
        <v>0</v>
      </c>
      <c r="H216" s="172"/>
      <c r="I216" s="173">
        <f>ROUND(E216*H216,2)</f>
        <v>0</v>
      </c>
      <c r="J216" s="172"/>
      <c r="K216" s="173">
        <f>ROUND(E216*J216,2)</f>
        <v>0</v>
      </c>
      <c r="L216" s="173">
        <v>21</v>
      </c>
      <c r="M216" s="173">
        <f>G216*(1+L216/100)</f>
        <v>0</v>
      </c>
      <c r="N216" s="173">
        <v>6.7000000000000004E-2</v>
      </c>
      <c r="O216" s="173">
        <f>ROUND(E216*N216,2)</f>
        <v>0.27</v>
      </c>
      <c r="P216" s="173">
        <v>0</v>
      </c>
      <c r="Q216" s="173">
        <f>ROUND(E216*P216,2)</f>
        <v>0</v>
      </c>
      <c r="R216" s="173"/>
      <c r="S216" s="173" t="s">
        <v>114</v>
      </c>
      <c r="T216" s="173" t="s">
        <v>114</v>
      </c>
      <c r="U216" s="173">
        <v>7.0000000000000007E-2</v>
      </c>
      <c r="V216" s="173">
        <f>ROUND(E216*U216,2)</f>
        <v>0.28000000000000003</v>
      </c>
      <c r="W216" s="173"/>
      <c r="X216" s="174" t="s">
        <v>115</v>
      </c>
      <c r="Y216" s="148"/>
      <c r="Z216" s="148"/>
      <c r="AA216" s="148"/>
      <c r="AB216" s="148"/>
      <c r="AC216" s="148"/>
      <c r="AD216" s="148"/>
      <c r="AE216" s="148"/>
      <c r="AF216" s="148"/>
      <c r="AG216" s="148" t="s">
        <v>116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 x14ac:dyDescent="0.2">
      <c r="A217" s="155"/>
      <c r="B217" s="156"/>
      <c r="C217" s="185" t="s">
        <v>341</v>
      </c>
      <c r="D217" s="158"/>
      <c r="E217" s="159">
        <v>4</v>
      </c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48"/>
      <c r="Z217" s="148"/>
      <c r="AA217" s="148"/>
      <c r="AB217" s="148"/>
      <c r="AC217" s="148"/>
      <c r="AD217" s="148"/>
      <c r="AE217" s="148"/>
      <c r="AF217" s="148"/>
      <c r="AG217" s="148" t="s">
        <v>118</v>
      </c>
      <c r="AH217" s="148">
        <v>0</v>
      </c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 x14ac:dyDescent="0.2">
      <c r="A218" s="168">
        <v>54</v>
      </c>
      <c r="B218" s="169" t="s">
        <v>342</v>
      </c>
      <c r="C218" s="184" t="s">
        <v>343</v>
      </c>
      <c r="D218" s="170" t="s">
        <v>285</v>
      </c>
      <c r="E218" s="171">
        <v>24</v>
      </c>
      <c r="F218" s="172"/>
      <c r="G218" s="173">
        <f>ROUND(E218*F218,2)</f>
        <v>0</v>
      </c>
      <c r="H218" s="172"/>
      <c r="I218" s="173">
        <f>ROUND(E218*H218,2)</f>
        <v>0</v>
      </c>
      <c r="J218" s="172"/>
      <c r="K218" s="173">
        <f>ROUND(E218*J218,2)</f>
        <v>0</v>
      </c>
      <c r="L218" s="173">
        <v>21</v>
      </c>
      <c r="M218" s="173">
        <f>G218*(1+L218/100)</f>
        <v>0</v>
      </c>
      <c r="N218" s="173">
        <v>6.6000000000000003E-2</v>
      </c>
      <c r="O218" s="173">
        <f>ROUND(E218*N218,2)</f>
        <v>1.58</v>
      </c>
      <c r="P218" s="173">
        <v>0</v>
      </c>
      <c r="Q218" s="173">
        <f>ROUND(E218*P218,2)</f>
        <v>0</v>
      </c>
      <c r="R218" s="173"/>
      <c r="S218" s="173" t="s">
        <v>114</v>
      </c>
      <c r="T218" s="173" t="s">
        <v>114</v>
      </c>
      <c r="U218" s="173">
        <v>0.17</v>
      </c>
      <c r="V218" s="173">
        <f>ROUND(E218*U218,2)</f>
        <v>4.08</v>
      </c>
      <c r="W218" s="173"/>
      <c r="X218" s="174" t="s">
        <v>115</v>
      </c>
      <c r="Y218" s="148"/>
      <c r="Z218" s="148"/>
      <c r="AA218" s="148"/>
      <c r="AB218" s="148"/>
      <c r="AC218" s="148"/>
      <c r="AD218" s="148"/>
      <c r="AE218" s="148"/>
      <c r="AF218" s="148"/>
      <c r="AG218" s="148" t="s">
        <v>116</v>
      </c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">
      <c r="A219" s="155"/>
      <c r="B219" s="156"/>
      <c r="C219" s="185" t="s">
        <v>324</v>
      </c>
      <c r="D219" s="158"/>
      <c r="E219" s="159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48"/>
      <c r="Z219" s="148"/>
      <c r="AA219" s="148"/>
      <c r="AB219" s="148"/>
      <c r="AC219" s="148"/>
      <c r="AD219" s="148"/>
      <c r="AE219" s="148"/>
      <c r="AF219" s="148"/>
      <c r="AG219" s="148" t="s">
        <v>118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55"/>
      <c r="B220" s="156"/>
      <c r="C220" s="185" t="s">
        <v>325</v>
      </c>
      <c r="D220" s="158"/>
      <c r="E220" s="159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48"/>
      <c r="Z220" s="148"/>
      <c r="AA220" s="148"/>
      <c r="AB220" s="148"/>
      <c r="AC220" s="148"/>
      <c r="AD220" s="148"/>
      <c r="AE220" s="148"/>
      <c r="AF220" s="148"/>
      <c r="AG220" s="148" t="s">
        <v>118</v>
      </c>
      <c r="AH220" s="148">
        <v>0</v>
      </c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55"/>
      <c r="B221" s="156"/>
      <c r="C221" s="185" t="s">
        <v>344</v>
      </c>
      <c r="D221" s="158"/>
      <c r="E221" s="159">
        <v>20</v>
      </c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48"/>
      <c r="Z221" s="148"/>
      <c r="AA221" s="148"/>
      <c r="AB221" s="148"/>
      <c r="AC221" s="148"/>
      <c r="AD221" s="148"/>
      <c r="AE221" s="148"/>
      <c r="AF221" s="148"/>
      <c r="AG221" s="148" t="s">
        <v>118</v>
      </c>
      <c r="AH221" s="148">
        <v>0</v>
      </c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ht="22.5" outlineLevel="1" x14ac:dyDescent="0.2">
      <c r="A222" s="155"/>
      <c r="B222" s="156"/>
      <c r="C222" s="185" t="s">
        <v>345</v>
      </c>
      <c r="D222" s="158"/>
      <c r="E222" s="159">
        <v>2</v>
      </c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48"/>
      <c r="Z222" s="148"/>
      <c r="AA222" s="148"/>
      <c r="AB222" s="148"/>
      <c r="AC222" s="148"/>
      <c r="AD222" s="148"/>
      <c r="AE222" s="148"/>
      <c r="AF222" s="148"/>
      <c r="AG222" s="148" t="s">
        <v>118</v>
      </c>
      <c r="AH222" s="148">
        <v>0</v>
      </c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">
      <c r="A223" s="155"/>
      <c r="B223" s="156"/>
      <c r="C223" s="185" t="s">
        <v>346</v>
      </c>
      <c r="D223" s="158"/>
      <c r="E223" s="159">
        <v>2</v>
      </c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48"/>
      <c r="Z223" s="148"/>
      <c r="AA223" s="148"/>
      <c r="AB223" s="148"/>
      <c r="AC223" s="148"/>
      <c r="AD223" s="148"/>
      <c r="AE223" s="148"/>
      <c r="AF223" s="148"/>
      <c r="AG223" s="148" t="s">
        <v>118</v>
      </c>
      <c r="AH223" s="148">
        <v>0</v>
      </c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">
      <c r="A224" s="168">
        <v>55</v>
      </c>
      <c r="B224" s="169" t="s">
        <v>347</v>
      </c>
      <c r="C224" s="184" t="s">
        <v>348</v>
      </c>
      <c r="D224" s="170" t="s">
        <v>285</v>
      </c>
      <c r="E224" s="171">
        <v>2160</v>
      </c>
      <c r="F224" s="172"/>
      <c r="G224" s="173">
        <f>ROUND(E224*F224,2)</f>
        <v>0</v>
      </c>
      <c r="H224" s="172"/>
      <c r="I224" s="173">
        <f>ROUND(E224*H224,2)</f>
        <v>0</v>
      </c>
      <c r="J224" s="172"/>
      <c r="K224" s="173">
        <f>ROUND(E224*J224,2)</f>
        <v>0</v>
      </c>
      <c r="L224" s="173">
        <v>21</v>
      </c>
      <c r="M224" s="173">
        <f>G224*(1+L224/100)</f>
        <v>0</v>
      </c>
      <c r="N224" s="173">
        <v>0</v>
      </c>
      <c r="O224" s="173">
        <f>ROUND(E224*N224,2)</f>
        <v>0</v>
      </c>
      <c r="P224" s="173">
        <v>0</v>
      </c>
      <c r="Q224" s="173">
        <f>ROUND(E224*P224,2)</f>
        <v>0</v>
      </c>
      <c r="R224" s="173"/>
      <c r="S224" s="173" t="s">
        <v>114</v>
      </c>
      <c r="T224" s="173" t="s">
        <v>114</v>
      </c>
      <c r="U224" s="173">
        <v>0</v>
      </c>
      <c r="V224" s="173">
        <f>ROUND(E224*U224,2)</f>
        <v>0</v>
      </c>
      <c r="W224" s="173"/>
      <c r="X224" s="174" t="s">
        <v>115</v>
      </c>
      <c r="Y224" s="148"/>
      <c r="Z224" s="148"/>
      <c r="AA224" s="148"/>
      <c r="AB224" s="148"/>
      <c r="AC224" s="148"/>
      <c r="AD224" s="148"/>
      <c r="AE224" s="148"/>
      <c r="AF224" s="148"/>
      <c r="AG224" s="148" t="s">
        <v>116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1" x14ac:dyDescent="0.2">
      <c r="A225" s="155"/>
      <c r="B225" s="156"/>
      <c r="C225" s="185" t="s">
        <v>324</v>
      </c>
      <c r="D225" s="158"/>
      <c r="E225" s="159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48"/>
      <c r="Z225" s="148"/>
      <c r="AA225" s="148"/>
      <c r="AB225" s="148"/>
      <c r="AC225" s="148"/>
      <c r="AD225" s="148"/>
      <c r="AE225" s="148"/>
      <c r="AF225" s="148"/>
      <c r="AG225" s="148" t="s">
        <v>118</v>
      </c>
      <c r="AH225" s="148">
        <v>0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 x14ac:dyDescent="0.2">
      <c r="A226" s="155"/>
      <c r="B226" s="156"/>
      <c r="C226" s="185" t="s">
        <v>325</v>
      </c>
      <c r="D226" s="158"/>
      <c r="E226" s="159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48"/>
      <c r="Z226" s="148"/>
      <c r="AA226" s="148"/>
      <c r="AB226" s="148"/>
      <c r="AC226" s="148"/>
      <c r="AD226" s="148"/>
      <c r="AE226" s="148"/>
      <c r="AF226" s="148"/>
      <c r="AG226" s="148" t="s">
        <v>118</v>
      </c>
      <c r="AH226" s="148">
        <v>0</v>
      </c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">
      <c r="A227" s="155"/>
      <c r="B227" s="156"/>
      <c r="C227" s="185" t="s">
        <v>349</v>
      </c>
      <c r="D227" s="158"/>
      <c r="E227" s="159">
        <v>1800</v>
      </c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48"/>
      <c r="Z227" s="148"/>
      <c r="AA227" s="148"/>
      <c r="AB227" s="148"/>
      <c r="AC227" s="148"/>
      <c r="AD227" s="148"/>
      <c r="AE227" s="148"/>
      <c r="AF227" s="148"/>
      <c r="AG227" s="148" t="s">
        <v>118</v>
      </c>
      <c r="AH227" s="148">
        <v>0</v>
      </c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ht="22.5" outlineLevel="1" x14ac:dyDescent="0.2">
      <c r="A228" s="155"/>
      <c r="B228" s="156"/>
      <c r="C228" s="185" t="s">
        <v>350</v>
      </c>
      <c r="D228" s="158"/>
      <c r="E228" s="159">
        <v>180</v>
      </c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8"/>
      <c r="Z228" s="148"/>
      <c r="AA228" s="148"/>
      <c r="AB228" s="148"/>
      <c r="AC228" s="148"/>
      <c r="AD228" s="148"/>
      <c r="AE228" s="148"/>
      <c r="AF228" s="148"/>
      <c r="AG228" s="148" t="s">
        <v>118</v>
      </c>
      <c r="AH228" s="148">
        <v>0</v>
      </c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">
      <c r="A229" s="155"/>
      <c r="B229" s="156"/>
      <c r="C229" s="185" t="s">
        <v>351</v>
      </c>
      <c r="D229" s="158"/>
      <c r="E229" s="159">
        <v>180</v>
      </c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48"/>
      <c r="Z229" s="148"/>
      <c r="AA229" s="148"/>
      <c r="AB229" s="148"/>
      <c r="AC229" s="148"/>
      <c r="AD229" s="148"/>
      <c r="AE229" s="148"/>
      <c r="AF229" s="148"/>
      <c r="AG229" s="148" t="s">
        <v>118</v>
      </c>
      <c r="AH229" s="148">
        <v>0</v>
      </c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">
      <c r="A230" s="168">
        <v>56</v>
      </c>
      <c r="B230" s="169" t="s">
        <v>352</v>
      </c>
      <c r="C230" s="184" t="s">
        <v>353</v>
      </c>
      <c r="D230" s="170" t="s">
        <v>285</v>
      </c>
      <c r="E230" s="171">
        <v>24</v>
      </c>
      <c r="F230" s="172"/>
      <c r="G230" s="173">
        <f>ROUND(E230*F230,2)</f>
        <v>0</v>
      </c>
      <c r="H230" s="172"/>
      <c r="I230" s="173">
        <f>ROUND(E230*H230,2)</f>
        <v>0</v>
      </c>
      <c r="J230" s="172"/>
      <c r="K230" s="173">
        <f>ROUND(E230*J230,2)</f>
        <v>0</v>
      </c>
      <c r="L230" s="173">
        <v>21</v>
      </c>
      <c r="M230" s="173">
        <f>G230*(1+L230/100)</f>
        <v>0</v>
      </c>
      <c r="N230" s="173">
        <v>6.7000000000000004E-2</v>
      </c>
      <c r="O230" s="173">
        <f>ROUND(E230*N230,2)</f>
        <v>1.61</v>
      </c>
      <c r="P230" s="173">
        <v>0</v>
      </c>
      <c r="Q230" s="173">
        <f>ROUND(E230*P230,2)</f>
        <v>0</v>
      </c>
      <c r="R230" s="173"/>
      <c r="S230" s="173" t="s">
        <v>114</v>
      </c>
      <c r="T230" s="173" t="s">
        <v>114</v>
      </c>
      <c r="U230" s="173">
        <v>0.11</v>
      </c>
      <c r="V230" s="173">
        <f>ROUND(E230*U230,2)</f>
        <v>2.64</v>
      </c>
      <c r="W230" s="173"/>
      <c r="X230" s="174" t="s">
        <v>115</v>
      </c>
      <c r="Y230" s="148"/>
      <c r="Z230" s="148"/>
      <c r="AA230" s="148"/>
      <c r="AB230" s="148"/>
      <c r="AC230" s="148"/>
      <c r="AD230" s="148"/>
      <c r="AE230" s="148"/>
      <c r="AF230" s="148"/>
      <c r="AG230" s="148" t="s">
        <v>116</v>
      </c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">
      <c r="A231" s="155"/>
      <c r="B231" s="156"/>
      <c r="C231" s="185" t="s">
        <v>354</v>
      </c>
      <c r="D231" s="158"/>
      <c r="E231" s="159">
        <v>24</v>
      </c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48"/>
      <c r="Z231" s="148"/>
      <c r="AA231" s="148"/>
      <c r="AB231" s="148"/>
      <c r="AC231" s="148"/>
      <c r="AD231" s="148"/>
      <c r="AE231" s="148"/>
      <c r="AF231" s="148"/>
      <c r="AG231" s="148" t="s">
        <v>118</v>
      </c>
      <c r="AH231" s="148">
        <v>0</v>
      </c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outlineLevel="1" x14ac:dyDescent="0.2">
      <c r="A232" s="168">
        <v>57</v>
      </c>
      <c r="B232" s="169" t="s">
        <v>355</v>
      </c>
      <c r="C232" s="184" t="s">
        <v>343</v>
      </c>
      <c r="D232" s="170" t="s">
        <v>157</v>
      </c>
      <c r="E232" s="171">
        <v>412</v>
      </c>
      <c r="F232" s="172"/>
      <c r="G232" s="173">
        <f>ROUND(E232*F232,2)</f>
        <v>0</v>
      </c>
      <c r="H232" s="172"/>
      <c r="I232" s="173">
        <f>ROUND(E232*H232,2)</f>
        <v>0</v>
      </c>
      <c r="J232" s="172"/>
      <c r="K232" s="173">
        <f>ROUND(E232*J232,2)</f>
        <v>0</v>
      </c>
      <c r="L232" s="173">
        <v>21</v>
      </c>
      <c r="M232" s="173">
        <f>G232*(1+L232/100)</f>
        <v>0</v>
      </c>
      <c r="N232" s="173">
        <v>6.6000000000000003E-2</v>
      </c>
      <c r="O232" s="173">
        <f>ROUND(E232*N232,2)</f>
        <v>27.19</v>
      </c>
      <c r="P232" s="173">
        <v>0</v>
      </c>
      <c r="Q232" s="173">
        <f>ROUND(E232*P232,2)</f>
        <v>0</v>
      </c>
      <c r="R232" s="173"/>
      <c r="S232" s="173" t="s">
        <v>256</v>
      </c>
      <c r="T232" s="173" t="s">
        <v>264</v>
      </c>
      <c r="U232" s="173">
        <v>0.17</v>
      </c>
      <c r="V232" s="173">
        <f>ROUND(E232*U232,2)</f>
        <v>70.040000000000006</v>
      </c>
      <c r="W232" s="173"/>
      <c r="X232" s="174" t="s">
        <v>115</v>
      </c>
      <c r="Y232" s="148"/>
      <c r="Z232" s="148"/>
      <c r="AA232" s="148"/>
      <c r="AB232" s="148"/>
      <c r="AC232" s="148"/>
      <c r="AD232" s="148"/>
      <c r="AE232" s="148"/>
      <c r="AF232" s="148"/>
      <c r="AG232" s="148" t="s">
        <v>116</v>
      </c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ht="22.5" outlineLevel="1" x14ac:dyDescent="0.2">
      <c r="A233" s="155"/>
      <c r="B233" s="156"/>
      <c r="C233" s="185" t="s">
        <v>356</v>
      </c>
      <c r="D233" s="158"/>
      <c r="E233" s="159">
        <v>412</v>
      </c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48"/>
      <c r="Z233" s="148"/>
      <c r="AA233" s="148"/>
      <c r="AB233" s="148"/>
      <c r="AC233" s="148"/>
      <c r="AD233" s="148"/>
      <c r="AE233" s="148"/>
      <c r="AF233" s="148"/>
      <c r="AG233" s="148" t="s">
        <v>118</v>
      </c>
      <c r="AH233" s="148">
        <v>0</v>
      </c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 x14ac:dyDescent="0.2">
      <c r="A234" s="168">
        <v>58</v>
      </c>
      <c r="B234" s="169" t="s">
        <v>357</v>
      </c>
      <c r="C234" s="184" t="s">
        <v>348</v>
      </c>
      <c r="D234" s="170" t="s">
        <v>157</v>
      </c>
      <c r="E234" s="171">
        <v>24720</v>
      </c>
      <c r="F234" s="172"/>
      <c r="G234" s="173">
        <f>ROUND(E234*F234,2)</f>
        <v>0</v>
      </c>
      <c r="H234" s="172"/>
      <c r="I234" s="173">
        <f>ROUND(E234*H234,2)</f>
        <v>0</v>
      </c>
      <c r="J234" s="172"/>
      <c r="K234" s="173">
        <f>ROUND(E234*J234,2)</f>
        <v>0</v>
      </c>
      <c r="L234" s="173">
        <v>21</v>
      </c>
      <c r="M234" s="173">
        <f>G234*(1+L234/100)</f>
        <v>0</v>
      </c>
      <c r="N234" s="173">
        <v>0</v>
      </c>
      <c r="O234" s="173">
        <f>ROUND(E234*N234,2)</f>
        <v>0</v>
      </c>
      <c r="P234" s="173">
        <v>0</v>
      </c>
      <c r="Q234" s="173">
        <f>ROUND(E234*P234,2)</f>
        <v>0</v>
      </c>
      <c r="R234" s="173"/>
      <c r="S234" s="173" t="s">
        <v>256</v>
      </c>
      <c r="T234" s="173" t="s">
        <v>264</v>
      </c>
      <c r="U234" s="173">
        <v>0</v>
      </c>
      <c r="V234" s="173">
        <f>ROUND(E234*U234,2)</f>
        <v>0</v>
      </c>
      <c r="W234" s="173"/>
      <c r="X234" s="174" t="s">
        <v>115</v>
      </c>
      <c r="Y234" s="148"/>
      <c r="Z234" s="148"/>
      <c r="AA234" s="148"/>
      <c r="AB234" s="148"/>
      <c r="AC234" s="148"/>
      <c r="AD234" s="148"/>
      <c r="AE234" s="148"/>
      <c r="AF234" s="148"/>
      <c r="AG234" s="148" t="s">
        <v>116</v>
      </c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ht="22.5" outlineLevel="1" x14ac:dyDescent="0.2">
      <c r="A235" s="155"/>
      <c r="B235" s="156"/>
      <c r="C235" s="185" t="s">
        <v>358</v>
      </c>
      <c r="D235" s="158"/>
      <c r="E235" s="159">
        <v>24720</v>
      </c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48"/>
      <c r="Z235" s="148"/>
      <c r="AA235" s="148"/>
      <c r="AB235" s="148"/>
      <c r="AC235" s="148"/>
      <c r="AD235" s="148"/>
      <c r="AE235" s="148"/>
      <c r="AF235" s="148"/>
      <c r="AG235" s="148" t="s">
        <v>118</v>
      </c>
      <c r="AH235" s="148">
        <v>0</v>
      </c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">
      <c r="A236" s="168">
        <v>59</v>
      </c>
      <c r="B236" s="169" t="s">
        <v>359</v>
      </c>
      <c r="C236" s="184" t="s">
        <v>353</v>
      </c>
      <c r="D236" s="170" t="s">
        <v>157</v>
      </c>
      <c r="E236" s="171">
        <v>412</v>
      </c>
      <c r="F236" s="172"/>
      <c r="G236" s="173">
        <f>ROUND(E236*F236,2)</f>
        <v>0</v>
      </c>
      <c r="H236" s="172"/>
      <c r="I236" s="173">
        <f>ROUND(E236*H236,2)</f>
        <v>0</v>
      </c>
      <c r="J236" s="172"/>
      <c r="K236" s="173">
        <f>ROUND(E236*J236,2)</f>
        <v>0</v>
      </c>
      <c r="L236" s="173">
        <v>21</v>
      </c>
      <c r="M236" s="173">
        <f>G236*(1+L236/100)</f>
        <v>0</v>
      </c>
      <c r="N236" s="173">
        <v>6.7000000000000004E-2</v>
      </c>
      <c r="O236" s="173">
        <f>ROUND(E236*N236,2)</f>
        <v>27.6</v>
      </c>
      <c r="P236" s="173">
        <v>0</v>
      </c>
      <c r="Q236" s="173">
        <f>ROUND(E236*P236,2)</f>
        <v>0</v>
      </c>
      <c r="R236" s="173"/>
      <c r="S236" s="173" t="s">
        <v>256</v>
      </c>
      <c r="T236" s="173" t="s">
        <v>264</v>
      </c>
      <c r="U236" s="173">
        <v>0.11</v>
      </c>
      <c r="V236" s="173">
        <f>ROUND(E236*U236,2)</f>
        <v>45.32</v>
      </c>
      <c r="W236" s="173"/>
      <c r="X236" s="174" t="s">
        <v>115</v>
      </c>
      <c r="Y236" s="148"/>
      <c r="Z236" s="148"/>
      <c r="AA236" s="148"/>
      <c r="AB236" s="148"/>
      <c r="AC236" s="148"/>
      <c r="AD236" s="148"/>
      <c r="AE236" s="148"/>
      <c r="AF236" s="148"/>
      <c r="AG236" s="148" t="s">
        <v>116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">
      <c r="A237" s="155"/>
      <c r="B237" s="156"/>
      <c r="C237" s="185" t="s">
        <v>360</v>
      </c>
      <c r="D237" s="158"/>
      <c r="E237" s="159">
        <v>412</v>
      </c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48"/>
      <c r="Z237" s="148"/>
      <c r="AA237" s="148"/>
      <c r="AB237" s="148"/>
      <c r="AC237" s="148"/>
      <c r="AD237" s="148"/>
      <c r="AE237" s="148"/>
      <c r="AF237" s="148"/>
      <c r="AG237" s="148" t="s">
        <v>118</v>
      </c>
      <c r="AH237" s="148">
        <v>0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ht="22.5" outlineLevel="1" x14ac:dyDescent="0.2">
      <c r="A238" s="168">
        <v>60</v>
      </c>
      <c r="B238" s="169" t="s">
        <v>361</v>
      </c>
      <c r="C238" s="184" t="s">
        <v>362</v>
      </c>
      <c r="D238" s="170" t="s">
        <v>285</v>
      </c>
      <c r="E238" s="171">
        <v>1</v>
      </c>
      <c r="F238" s="172"/>
      <c r="G238" s="173">
        <f>ROUND(E238*F238,2)</f>
        <v>0</v>
      </c>
      <c r="H238" s="172"/>
      <c r="I238" s="173">
        <f>ROUND(E238*H238,2)</f>
        <v>0</v>
      </c>
      <c r="J238" s="172"/>
      <c r="K238" s="173">
        <f>ROUND(E238*J238,2)</f>
        <v>0</v>
      </c>
      <c r="L238" s="173">
        <v>21</v>
      </c>
      <c r="M238" s="173">
        <f>G238*(1+L238/100)</f>
        <v>0</v>
      </c>
      <c r="N238" s="173">
        <v>0</v>
      </c>
      <c r="O238" s="173">
        <f>ROUND(E238*N238,2)</f>
        <v>0</v>
      </c>
      <c r="P238" s="173">
        <v>0</v>
      </c>
      <c r="Q238" s="173">
        <f>ROUND(E238*P238,2)</f>
        <v>0</v>
      </c>
      <c r="R238" s="173"/>
      <c r="S238" s="173" t="s">
        <v>114</v>
      </c>
      <c r="T238" s="173" t="s">
        <v>114</v>
      </c>
      <c r="U238" s="173">
        <v>0.2</v>
      </c>
      <c r="V238" s="173">
        <f>ROUND(E238*U238,2)</f>
        <v>0.2</v>
      </c>
      <c r="W238" s="173"/>
      <c r="X238" s="174" t="s">
        <v>115</v>
      </c>
      <c r="Y238" s="148"/>
      <c r="Z238" s="148"/>
      <c r="AA238" s="148"/>
      <c r="AB238" s="148"/>
      <c r="AC238" s="148"/>
      <c r="AD238" s="148"/>
      <c r="AE238" s="148"/>
      <c r="AF238" s="148"/>
      <c r="AG238" s="148" t="s">
        <v>363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ht="22.5" outlineLevel="1" x14ac:dyDescent="0.2">
      <c r="A239" s="155"/>
      <c r="B239" s="156"/>
      <c r="C239" s="185" t="s">
        <v>364</v>
      </c>
      <c r="D239" s="158"/>
      <c r="E239" s="159">
        <v>1</v>
      </c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48"/>
      <c r="Z239" s="148"/>
      <c r="AA239" s="148"/>
      <c r="AB239" s="148"/>
      <c r="AC239" s="148"/>
      <c r="AD239" s="148"/>
      <c r="AE239" s="148"/>
      <c r="AF239" s="148"/>
      <c r="AG239" s="148" t="s">
        <v>118</v>
      </c>
      <c r="AH239" s="148">
        <v>0</v>
      </c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">
      <c r="A240" s="168">
        <v>61</v>
      </c>
      <c r="B240" s="169" t="s">
        <v>365</v>
      </c>
      <c r="C240" s="184" t="s">
        <v>366</v>
      </c>
      <c r="D240" s="170" t="s">
        <v>285</v>
      </c>
      <c r="E240" s="171">
        <v>1</v>
      </c>
      <c r="F240" s="172"/>
      <c r="G240" s="173">
        <f>ROUND(E240*F240,2)</f>
        <v>0</v>
      </c>
      <c r="H240" s="172"/>
      <c r="I240" s="173">
        <f>ROUND(E240*H240,2)</f>
        <v>0</v>
      </c>
      <c r="J240" s="172"/>
      <c r="K240" s="173">
        <f>ROUND(E240*J240,2)</f>
        <v>0</v>
      </c>
      <c r="L240" s="173">
        <v>21</v>
      </c>
      <c r="M240" s="173">
        <f>G240*(1+L240/100)</f>
        <v>0</v>
      </c>
      <c r="N240" s="173">
        <v>5.1000000000000004E-3</v>
      </c>
      <c r="O240" s="173">
        <f>ROUND(E240*N240,2)</f>
        <v>0.01</v>
      </c>
      <c r="P240" s="173">
        <v>0</v>
      </c>
      <c r="Q240" s="173">
        <f>ROUND(E240*P240,2)</f>
        <v>0</v>
      </c>
      <c r="R240" s="173" t="s">
        <v>167</v>
      </c>
      <c r="S240" s="173" t="s">
        <v>114</v>
      </c>
      <c r="T240" s="173" t="s">
        <v>114</v>
      </c>
      <c r="U240" s="173">
        <v>0</v>
      </c>
      <c r="V240" s="173">
        <f>ROUND(E240*U240,2)</f>
        <v>0</v>
      </c>
      <c r="W240" s="173"/>
      <c r="X240" s="174" t="s">
        <v>168</v>
      </c>
      <c r="Y240" s="148"/>
      <c r="Z240" s="148"/>
      <c r="AA240" s="148"/>
      <c r="AB240" s="148"/>
      <c r="AC240" s="148"/>
      <c r="AD240" s="148"/>
      <c r="AE240" s="148"/>
      <c r="AF240" s="148"/>
      <c r="AG240" s="148" t="s">
        <v>250</v>
      </c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ht="22.5" outlineLevel="1" x14ac:dyDescent="0.2">
      <c r="A241" s="155"/>
      <c r="B241" s="156"/>
      <c r="C241" s="185" t="s">
        <v>364</v>
      </c>
      <c r="D241" s="158"/>
      <c r="E241" s="159">
        <v>1</v>
      </c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118</v>
      </c>
      <c r="AH241" s="148">
        <v>0</v>
      </c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 x14ac:dyDescent="0.2">
      <c r="A242" s="168">
        <v>62</v>
      </c>
      <c r="B242" s="169" t="s">
        <v>367</v>
      </c>
      <c r="C242" s="184" t="s">
        <v>368</v>
      </c>
      <c r="D242" s="170" t="s">
        <v>285</v>
      </c>
      <c r="E242" s="171">
        <v>8</v>
      </c>
      <c r="F242" s="172"/>
      <c r="G242" s="173">
        <f>ROUND(E242*F242,2)</f>
        <v>0</v>
      </c>
      <c r="H242" s="172"/>
      <c r="I242" s="173">
        <f>ROUND(E242*H242,2)</f>
        <v>0</v>
      </c>
      <c r="J242" s="172"/>
      <c r="K242" s="173">
        <f>ROUND(E242*J242,2)</f>
        <v>0</v>
      </c>
      <c r="L242" s="173">
        <v>21</v>
      </c>
      <c r="M242" s="173">
        <f>G242*(1+L242/100)</f>
        <v>0</v>
      </c>
      <c r="N242" s="173">
        <v>0.25080000000000002</v>
      </c>
      <c r="O242" s="173">
        <f>ROUND(E242*N242,2)</f>
        <v>2.0099999999999998</v>
      </c>
      <c r="P242" s="173">
        <v>0</v>
      </c>
      <c r="Q242" s="173">
        <f>ROUND(E242*P242,2)</f>
        <v>0</v>
      </c>
      <c r="R242" s="173"/>
      <c r="S242" s="173" t="s">
        <v>114</v>
      </c>
      <c r="T242" s="173" t="s">
        <v>114</v>
      </c>
      <c r="U242" s="173">
        <v>0.81799999999999995</v>
      </c>
      <c r="V242" s="173">
        <f>ROUND(E242*U242,2)</f>
        <v>6.54</v>
      </c>
      <c r="W242" s="173"/>
      <c r="X242" s="174" t="s">
        <v>115</v>
      </c>
      <c r="Y242" s="148"/>
      <c r="Z242" s="148"/>
      <c r="AA242" s="148"/>
      <c r="AB242" s="148"/>
      <c r="AC242" s="148"/>
      <c r="AD242" s="148"/>
      <c r="AE242" s="148"/>
      <c r="AF242" s="148"/>
      <c r="AG242" s="148" t="s">
        <v>363</v>
      </c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 x14ac:dyDescent="0.2">
      <c r="A243" s="155"/>
      <c r="B243" s="156"/>
      <c r="C243" s="185" t="s">
        <v>369</v>
      </c>
      <c r="D243" s="158"/>
      <c r="E243" s="159">
        <v>1</v>
      </c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48"/>
      <c r="Z243" s="148"/>
      <c r="AA243" s="148"/>
      <c r="AB243" s="148"/>
      <c r="AC243" s="148"/>
      <c r="AD243" s="148"/>
      <c r="AE243" s="148"/>
      <c r="AF243" s="148"/>
      <c r="AG243" s="148" t="s">
        <v>118</v>
      </c>
      <c r="AH243" s="148">
        <v>0</v>
      </c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 x14ac:dyDescent="0.2">
      <c r="A244" s="155"/>
      <c r="B244" s="156"/>
      <c r="C244" s="185" t="s">
        <v>370</v>
      </c>
      <c r="D244" s="158"/>
      <c r="E244" s="159">
        <v>1</v>
      </c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48"/>
      <c r="Z244" s="148"/>
      <c r="AA244" s="148"/>
      <c r="AB244" s="148"/>
      <c r="AC244" s="148"/>
      <c r="AD244" s="148"/>
      <c r="AE244" s="148"/>
      <c r="AF244" s="148"/>
      <c r="AG244" s="148" t="s">
        <v>118</v>
      </c>
      <c r="AH244" s="148">
        <v>0</v>
      </c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 x14ac:dyDescent="0.2">
      <c r="A245" s="155"/>
      <c r="B245" s="156"/>
      <c r="C245" s="185" t="s">
        <v>371</v>
      </c>
      <c r="D245" s="158"/>
      <c r="E245" s="159">
        <v>2</v>
      </c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48"/>
      <c r="Z245" s="148"/>
      <c r="AA245" s="148"/>
      <c r="AB245" s="148"/>
      <c r="AC245" s="148"/>
      <c r="AD245" s="148"/>
      <c r="AE245" s="148"/>
      <c r="AF245" s="148"/>
      <c r="AG245" s="148" t="s">
        <v>118</v>
      </c>
      <c r="AH245" s="148">
        <v>0</v>
      </c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 x14ac:dyDescent="0.2">
      <c r="A246" s="155"/>
      <c r="B246" s="156"/>
      <c r="C246" s="185" t="s">
        <v>372</v>
      </c>
      <c r="D246" s="158"/>
      <c r="E246" s="159">
        <v>2</v>
      </c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48"/>
      <c r="Z246" s="148"/>
      <c r="AA246" s="148"/>
      <c r="AB246" s="148"/>
      <c r="AC246" s="148"/>
      <c r="AD246" s="148"/>
      <c r="AE246" s="148"/>
      <c r="AF246" s="148"/>
      <c r="AG246" s="148" t="s">
        <v>118</v>
      </c>
      <c r="AH246" s="148">
        <v>0</v>
      </c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 x14ac:dyDescent="0.2">
      <c r="A247" s="155"/>
      <c r="B247" s="156"/>
      <c r="C247" s="186" t="s">
        <v>201</v>
      </c>
      <c r="D247" s="160"/>
      <c r="E247" s="161">
        <v>6</v>
      </c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48"/>
      <c r="Z247" s="148"/>
      <c r="AA247" s="148"/>
      <c r="AB247" s="148"/>
      <c r="AC247" s="148"/>
      <c r="AD247" s="148"/>
      <c r="AE247" s="148"/>
      <c r="AF247" s="148"/>
      <c r="AG247" s="148" t="s">
        <v>118</v>
      </c>
      <c r="AH247" s="148">
        <v>1</v>
      </c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ht="22.5" outlineLevel="1" x14ac:dyDescent="0.2">
      <c r="A248" s="155"/>
      <c r="B248" s="156"/>
      <c r="C248" s="185" t="s">
        <v>373</v>
      </c>
      <c r="D248" s="158"/>
      <c r="E248" s="159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48"/>
      <c r="Z248" s="148"/>
      <c r="AA248" s="148"/>
      <c r="AB248" s="148"/>
      <c r="AC248" s="148"/>
      <c r="AD248" s="148"/>
      <c r="AE248" s="148"/>
      <c r="AF248" s="148"/>
      <c r="AG248" s="148" t="s">
        <v>118</v>
      </c>
      <c r="AH248" s="148">
        <v>0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">
      <c r="A249" s="155"/>
      <c r="B249" s="156"/>
      <c r="C249" s="185" t="s">
        <v>374</v>
      </c>
      <c r="D249" s="158"/>
      <c r="E249" s="159">
        <v>1</v>
      </c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8"/>
      <c r="Z249" s="148"/>
      <c r="AA249" s="148"/>
      <c r="AB249" s="148"/>
      <c r="AC249" s="148"/>
      <c r="AD249" s="148"/>
      <c r="AE249" s="148"/>
      <c r="AF249" s="148"/>
      <c r="AG249" s="148" t="s">
        <v>118</v>
      </c>
      <c r="AH249" s="148">
        <v>0</v>
      </c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1" x14ac:dyDescent="0.2">
      <c r="A250" s="155"/>
      <c r="B250" s="156"/>
      <c r="C250" s="185" t="s">
        <v>375</v>
      </c>
      <c r="D250" s="158"/>
      <c r="E250" s="159">
        <v>1</v>
      </c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48"/>
      <c r="Z250" s="148"/>
      <c r="AA250" s="148"/>
      <c r="AB250" s="148"/>
      <c r="AC250" s="148"/>
      <c r="AD250" s="148"/>
      <c r="AE250" s="148"/>
      <c r="AF250" s="148"/>
      <c r="AG250" s="148" t="s">
        <v>118</v>
      </c>
      <c r="AH250" s="148">
        <v>0</v>
      </c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">
      <c r="A251" s="155"/>
      <c r="B251" s="156"/>
      <c r="C251" s="186" t="s">
        <v>201</v>
      </c>
      <c r="D251" s="160"/>
      <c r="E251" s="161">
        <v>2</v>
      </c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48"/>
      <c r="Z251" s="148"/>
      <c r="AA251" s="148"/>
      <c r="AB251" s="148"/>
      <c r="AC251" s="148"/>
      <c r="AD251" s="148"/>
      <c r="AE251" s="148"/>
      <c r="AF251" s="148"/>
      <c r="AG251" s="148" t="s">
        <v>118</v>
      </c>
      <c r="AH251" s="148">
        <v>1</v>
      </c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outlineLevel="1" x14ac:dyDescent="0.2">
      <c r="A252" s="175">
        <v>63</v>
      </c>
      <c r="B252" s="176" t="s">
        <v>376</v>
      </c>
      <c r="C252" s="187" t="s">
        <v>377</v>
      </c>
      <c r="D252" s="177" t="s">
        <v>285</v>
      </c>
      <c r="E252" s="178">
        <v>6</v>
      </c>
      <c r="F252" s="179"/>
      <c r="G252" s="180">
        <f>ROUND(E252*F252,2)</f>
        <v>0</v>
      </c>
      <c r="H252" s="179"/>
      <c r="I252" s="180">
        <f>ROUND(E252*H252,2)</f>
        <v>0</v>
      </c>
      <c r="J252" s="179"/>
      <c r="K252" s="180">
        <f>ROUND(E252*J252,2)</f>
        <v>0</v>
      </c>
      <c r="L252" s="180">
        <v>21</v>
      </c>
      <c r="M252" s="180">
        <f>G252*(1+L252/100)</f>
        <v>0</v>
      </c>
      <c r="N252" s="180">
        <v>0</v>
      </c>
      <c r="O252" s="180">
        <f>ROUND(E252*N252,2)</f>
        <v>0</v>
      </c>
      <c r="P252" s="180">
        <v>0</v>
      </c>
      <c r="Q252" s="180">
        <f>ROUND(E252*P252,2)</f>
        <v>0</v>
      </c>
      <c r="R252" s="180" t="s">
        <v>167</v>
      </c>
      <c r="S252" s="180" t="s">
        <v>114</v>
      </c>
      <c r="T252" s="180" t="s">
        <v>114</v>
      </c>
      <c r="U252" s="180">
        <v>0</v>
      </c>
      <c r="V252" s="180">
        <f>ROUND(E252*U252,2)</f>
        <v>0</v>
      </c>
      <c r="W252" s="180"/>
      <c r="X252" s="181" t="s">
        <v>168</v>
      </c>
      <c r="Y252" s="148"/>
      <c r="Z252" s="148"/>
      <c r="AA252" s="148"/>
      <c r="AB252" s="148"/>
      <c r="AC252" s="148"/>
      <c r="AD252" s="148"/>
      <c r="AE252" s="148"/>
      <c r="AF252" s="148"/>
      <c r="AG252" s="148" t="s">
        <v>250</v>
      </c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outlineLevel="1" x14ac:dyDescent="0.2">
      <c r="A253" s="168">
        <v>64</v>
      </c>
      <c r="B253" s="169" t="s">
        <v>378</v>
      </c>
      <c r="C253" s="184" t="s">
        <v>379</v>
      </c>
      <c r="D253" s="170" t="s">
        <v>285</v>
      </c>
      <c r="E253" s="171">
        <v>4</v>
      </c>
      <c r="F253" s="172"/>
      <c r="G253" s="173">
        <f>ROUND(E253*F253,2)</f>
        <v>0</v>
      </c>
      <c r="H253" s="172"/>
      <c r="I253" s="173">
        <f>ROUND(E253*H253,2)</f>
        <v>0</v>
      </c>
      <c r="J253" s="172"/>
      <c r="K253" s="173">
        <f>ROUND(E253*J253,2)</f>
        <v>0</v>
      </c>
      <c r="L253" s="173">
        <v>21</v>
      </c>
      <c r="M253" s="173">
        <f>G253*(1+L253/100)</f>
        <v>0</v>
      </c>
      <c r="N253" s="173">
        <v>5.1000000000000004E-3</v>
      </c>
      <c r="O253" s="173">
        <f>ROUND(E253*N253,2)</f>
        <v>0.02</v>
      </c>
      <c r="P253" s="173">
        <v>0</v>
      </c>
      <c r="Q253" s="173">
        <f>ROUND(E253*P253,2)</f>
        <v>0</v>
      </c>
      <c r="R253" s="173" t="s">
        <v>167</v>
      </c>
      <c r="S253" s="173" t="s">
        <v>114</v>
      </c>
      <c r="T253" s="173" t="s">
        <v>380</v>
      </c>
      <c r="U253" s="173">
        <v>0</v>
      </c>
      <c r="V253" s="173">
        <f>ROUND(E253*U253,2)</f>
        <v>0</v>
      </c>
      <c r="W253" s="173"/>
      <c r="X253" s="174" t="s">
        <v>168</v>
      </c>
      <c r="Y253" s="148"/>
      <c r="Z253" s="148"/>
      <c r="AA253" s="148"/>
      <c r="AB253" s="148"/>
      <c r="AC253" s="148"/>
      <c r="AD253" s="148"/>
      <c r="AE253" s="148"/>
      <c r="AF253" s="148"/>
      <c r="AG253" s="148" t="s">
        <v>250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">
      <c r="A254" s="155"/>
      <c r="B254" s="156"/>
      <c r="C254" s="185" t="s">
        <v>369</v>
      </c>
      <c r="D254" s="158"/>
      <c r="E254" s="159">
        <v>1</v>
      </c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48"/>
      <c r="Z254" s="148"/>
      <c r="AA254" s="148"/>
      <c r="AB254" s="148"/>
      <c r="AC254" s="148"/>
      <c r="AD254" s="148"/>
      <c r="AE254" s="148"/>
      <c r="AF254" s="148"/>
      <c r="AG254" s="148" t="s">
        <v>118</v>
      </c>
      <c r="AH254" s="148">
        <v>0</v>
      </c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 x14ac:dyDescent="0.2">
      <c r="A255" s="155"/>
      <c r="B255" s="156"/>
      <c r="C255" s="185" t="s">
        <v>370</v>
      </c>
      <c r="D255" s="158"/>
      <c r="E255" s="159">
        <v>1</v>
      </c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48"/>
      <c r="Z255" s="148"/>
      <c r="AA255" s="148"/>
      <c r="AB255" s="148"/>
      <c r="AC255" s="148"/>
      <c r="AD255" s="148"/>
      <c r="AE255" s="148"/>
      <c r="AF255" s="148"/>
      <c r="AG255" s="148" t="s">
        <v>118</v>
      </c>
      <c r="AH255" s="148">
        <v>0</v>
      </c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">
      <c r="A256" s="155"/>
      <c r="B256" s="156"/>
      <c r="C256" s="185" t="s">
        <v>371</v>
      </c>
      <c r="D256" s="158"/>
      <c r="E256" s="159">
        <v>2</v>
      </c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48"/>
      <c r="Z256" s="148"/>
      <c r="AA256" s="148"/>
      <c r="AB256" s="148"/>
      <c r="AC256" s="148"/>
      <c r="AD256" s="148"/>
      <c r="AE256" s="148"/>
      <c r="AF256" s="148"/>
      <c r="AG256" s="148" t="s">
        <v>118</v>
      </c>
      <c r="AH256" s="148">
        <v>0</v>
      </c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">
      <c r="A257" s="168">
        <v>65</v>
      </c>
      <c r="B257" s="169" t="s">
        <v>381</v>
      </c>
      <c r="C257" s="184" t="s">
        <v>382</v>
      </c>
      <c r="D257" s="170" t="s">
        <v>285</v>
      </c>
      <c r="E257" s="171">
        <v>2</v>
      </c>
      <c r="F257" s="172"/>
      <c r="G257" s="173">
        <f>ROUND(E257*F257,2)</f>
        <v>0</v>
      </c>
      <c r="H257" s="172"/>
      <c r="I257" s="173">
        <f>ROUND(E257*H257,2)</f>
        <v>0</v>
      </c>
      <c r="J257" s="172"/>
      <c r="K257" s="173">
        <f>ROUND(E257*J257,2)</f>
        <v>0</v>
      </c>
      <c r="L257" s="173">
        <v>21</v>
      </c>
      <c r="M257" s="173">
        <f>G257*(1+L257/100)</f>
        <v>0</v>
      </c>
      <c r="N257" s="173">
        <v>5.1000000000000004E-3</v>
      </c>
      <c r="O257" s="173">
        <f>ROUND(E257*N257,2)</f>
        <v>0.01</v>
      </c>
      <c r="P257" s="173">
        <v>0</v>
      </c>
      <c r="Q257" s="173">
        <f>ROUND(E257*P257,2)</f>
        <v>0</v>
      </c>
      <c r="R257" s="173" t="s">
        <v>167</v>
      </c>
      <c r="S257" s="173" t="s">
        <v>114</v>
      </c>
      <c r="T257" s="173" t="s">
        <v>114</v>
      </c>
      <c r="U257" s="173">
        <v>0</v>
      </c>
      <c r="V257" s="173">
        <f>ROUND(E257*U257,2)</f>
        <v>0</v>
      </c>
      <c r="W257" s="173"/>
      <c r="X257" s="174" t="s">
        <v>168</v>
      </c>
      <c r="Y257" s="148"/>
      <c r="Z257" s="148"/>
      <c r="AA257" s="148"/>
      <c r="AB257" s="148"/>
      <c r="AC257" s="148"/>
      <c r="AD257" s="148"/>
      <c r="AE257" s="148"/>
      <c r="AF257" s="148"/>
      <c r="AG257" s="148" t="s">
        <v>250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">
      <c r="A258" s="155"/>
      <c r="B258" s="156"/>
      <c r="C258" s="185" t="s">
        <v>372</v>
      </c>
      <c r="D258" s="158"/>
      <c r="E258" s="159">
        <v>2</v>
      </c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48"/>
      <c r="Z258" s="148"/>
      <c r="AA258" s="148"/>
      <c r="AB258" s="148"/>
      <c r="AC258" s="148"/>
      <c r="AD258" s="148"/>
      <c r="AE258" s="148"/>
      <c r="AF258" s="148"/>
      <c r="AG258" s="148" t="s">
        <v>118</v>
      </c>
      <c r="AH258" s="148">
        <v>0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 x14ac:dyDescent="0.2">
      <c r="A259" s="168">
        <v>66</v>
      </c>
      <c r="B259" s="169" t="s">
        <v>383</v>
      </c>
      <c r="C259" s="184" t="s">
        <v>384</v>
      </c>
      <c r="D259" s="170" t="s">
        <v>285</v>
      </c>
      <c r="E259" s="171">
        <v>2</v>
      </c>
      <c r="F259" s="172"/>
      <c r="G259" s="173">
        <f>ROUND(E259*F259,2)</f>
        <v>0</v>
      </c>
      <c r="H259" s="172"/>
      <c r="I259" s="173">
        <f>ROUND(E259*H259,2)</f>
        <v>0</v>
      </c>
      <c r="J259" s="172"/>
      <c r="K259" s="173">
        <f>ROUND(E259*J259,2)</f>
        <v>0</v>
      </c>
      <c r="L259" s="173">
        <v>21</v>
      </c>
      <c r="M259" s="173">
        <f>G259*(1+L259/100)</f>
        <v>0</v>
      </c>
      <c r="N259" s="173">
        <v>0</v>
      </c>
      <c r="O259" s="173">
        <f>ROUND(E259*N259,2)</f>
        <v>0</v>
      </c>
      <c r="P259" s="173">
        <v>8.2000000000000003E-2</v>
      </c>
      <c r="Q259" s="173">
        <f>ROUND(E259*P259,2)</f>
        <v>0.16</v>
      </c>
      <c r="R259" s="173"/>
      <c r="S259" s="173" t="s">
        <v>114</v>
      </c>
      <c r="T259" s="173" t="s">
        <v>114</v>
      </c>
      <c r="U259" s="173">
        <v>0.58799999999999997</v>
      </c>
      <c r="V259" s="173">
        <f>ROUND(E259*U259,2)</f>
        <v>1.18</v>
      </c>
      <c r="W259" s="173"/>
      <c r="X259" s="174" t="s">
        <v>115</v>
      </c>
      <c r="Y259" s="148"/>
      <c r="Z259" s="148"/>
      <c r="AA259" s="148"/>
      <c r="AB259" s="148"/>
      <c r="AC259" s="148"/>
      <c r="AD259" s="148"/>
      <c r="AE259" s="148"/>
      <c r="AF259" s="148"/>
      <c r="AG259" s="148" t="s">
        <v>363</v>
      </c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ht="22.5" outlineLevel="1" x14ac:dyDescent="0.2">
      <c r="A260" s="155"/>
      <c r="B260" s="156"/>
      <c r="C260" s="185" t="s">
        <v>373</v>
      </c>
      <c r="D260" s="158"/>
      <c r="E260" s="159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48"/>
      <c r="Z260" s="148"/>
      <c r="AA260" s="148"/>
      <c r="AB260" s="148"/>
      <c r="AC260" s="148"/>
      <c r="AD260" s="148"/>
      <c r="AE260" s="148"/>
      <c r="AF260" s="148"/>
      <c r="AG260" s="148" t="s">
        <v>118</v>
      </c>
      <c r="AH260" s="148">
        <v>0</v>
      </c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 x14ac:dyDescent="0.2">
      <c r="A261" s="155"/>
      <c r="B261" s="156"/>
      <c r="C261" s="185" t="s">
        <v>374</v>
      </c>
      <c r="D261" s="158"/>
      <c r="E261" s="159">
        <v>1</v>
      </c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48"/>
      <c r="Z261" s="148"/>
      <c r="AA261" s="148"/>
      <c r="AB261" s="148"/>
      <c r="AC261" s="148"/>
      <c r="AD261" s="148"/>
      <c r="AE261" s="148"/>
      <c r="AF261" s="148"/>
      <c r="AG261" s="148" t="s">
        <v>118</v>
      </c>
      <c r="AH261" s="148">
        <v>0</v>
      </c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 x14ac:dyDescent="0.2">
      <c r="A262" s="155"/>
      <c r="B262" s="156"/>
      <c r="C262" s="185" t="s">
        <v>375</v>
      </c>
      <c r="D262" s="158"/>
      <c r="E262" s="159">
        <v>1</v>
      </c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48"/>
      <c r="Z262" s="148"/>
      <c r="AA262" s="148"/>
      <c r="AB262" s="148"/>
      <c r="AC262" s="148"/>
      <c r="AD262" s="148"/>
      <c r="AE262" s="148"/>
      <c r="AF262" s="148"/>
      <c r="AG262" s="148" t="s">
        <v>118</v>
      </c>
      <c r="AH262" s="148">
        <v>0</v>
      </c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 x14ac:dyDescent="0.2">
      <c r="A263" s="168">
        <v>67</v>
      </c>
      <c r="B263" s="169" t="s">
        <v>385</v>
      </c>
      <c r="C263" s="184" t="s">
        <v>386</v>
      </c>
      <c r="D263" s="170" t="s">
        <v>127</v>
      </c>
      <c r="E263" s="171">
        <v>16</v>
      </c>
      <c r="F263" s="172"/>
      <c r="G263" s="173">
        <f>ROUND(E263*F263,2)</f>
        <v>0</v>
      </c>
      <c r="H263" s="172"/>
      <c r="I263" s="173">
        <f>ROUND(E263*H263,2)</f>
        <v>0</v>
      </c>
      <c r="J263" s="172"/>
      <c r="K263" s="173">
        <f>ROUND(E263*J263,2)</f>
        <v>0</v>
      </c>
      <c r="L263" s="173">
        <v>21</v>
      </c>
      <c r="M263" s="173">
        <f>G263*(1+L263/100)</f>
        <v>0</v>
      </c>
      <c r="N263" s="173">
        <v>0</v>
      </c>
      <c r="O263" s="173">
        <f>ROUND(E263*N263,2)</f>
        <v>0</v>
      </c>
      <c r="P263" s="173">
        <v>0</v>
      </c>
      <c r="Q263" s="173">
        <f>ROUND(E263*P263,2)</f>
        <v>0</v>
      </c>
      <c r="R263" s="173"/>
      <c r="S263" s="173" t="s">
        <v>114</v>
      </c>
      <c r="T263" s="173" t="s">
        <v>114</v>
      </c>
      <c r="U263" s="173">
        <v>0.125</v>
      </c>
      <c r="V263" s="173">
        <f>ROUND(E263*U263,2)</f>
        <v>2</v>
      </c>
      <c r="W263" s="173"/>
      <c r="X263" s="174" t="s">
        <v>115</v>
      </c>
      <c r="Y263" s="148"/>
      <c r="Z263" s="148"/>
      <c r="AA263" s="148"/>
      <c r="AB263" s="148"/>
      <c r="AC263" s="148"/>
      <c r="AD263" s="148"/>
      <c r="AE263" s="148"/>
      <c r="AF263" s="148"/>
      <c r="AG263" s="148" t="s">
        <v>363</v>
      </c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 x14ac:dyDescent="0.2">
      <c r="A264" s="155"/>
      <c r="B264" s="156"/>
      <c r="C264" s="185" t="s">
        <v>387</v>
      </c>
      <c r="D264" s="158"/>
      <c r="E264" s="159">
        <v>3</v>
      </c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48"/>
      <c r="Z264" s="148"/>
      <c r="AA264" s="148"/>
      <c r="AB264" s="148"/>
      <c r="AC264" s="148"/>
      <c r="AD264" s="148"/>
      <c r="AE264" s="148"/>
      <c r="AF264" s="148"/>
      <c r="AG264" s="148" t="s">
        <v>118</v>
      </c>
      <c r="AH264" s="148">
        <v>0</v>
      </c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">
      <c r="A265" s="155"/>
      <c r="B265" s="156"/>
      <c r="C265" s="185" t="s">
        <v>388</v>
      </c>
      <c r="D265" s="158"/>
      <c r="E265" s="159">
        <v>7</v>
      </c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48"/>
      <c r="Z265" s="148"/>
      <c r="AA265" s="148"/>
      <c r="AB265" s="148"/>
      <c r="AC265" s="148"/>
      <c r="AD265" s="148"/>
      <c r="AE265" s="148"/>
      <c r="AF265" s="148"/>
      <c r="AG265" s="148" t="s">
        <v>118</v>
      </c>
      <c r="AH265" s="148">
        <v>0</v>
      </c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 x14ac:dyDescent="0.2">
      <c r="A266" s="155"/>
      <c r="B266" s="156"/>
      <c r="C266" s="185" t="s">
        <v>389</v>
      </c>
      <c r="D266" s="158"/>
      <c r="E266" s="159">
        <v>6</v>
      </c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48"/>
      <c r="Z266" s="148"/>
      <c r="AA266" s="148"/>
      <c r="AB266" s="148"/>
      <c r="AC266" s="148"/>
      <c r="AD266" s="148"/>
      <c r="AE266" s="148"/>
      <c r="AF266" s="148"/>
      <c r="AG266" s="148" t="s">
        <v>118</v>
      </c>
      <c r="AH266" s="148">
        <v>0</v>
      </c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 x14ac:dyDescent="0.2">
      <c r="A267" s="175">
        <v>68</v>
      </c>
      <c r="B267" s="176" t="s">
        <v>390</v>
      </c>
      <c r="C267" s="187" t="s">
        <v>391</v>
      </c>
      <c r="D267" s="177" t="s">
        <v>127</v>
      </c>
      <c r="E267" s="178">
        <v>16</v>
      </c>
      <c r="F267" s="179"/>
      <c r="G267" s="180">
        <f>ROUND(E267*F267,2)</f>
        <v>0</v>
      </c>
      <c r="H267" s="179"/>
      <c r="I267" s="180">
        <f>ROUND(E267*H267,2)</f>
        <v>0</v>
      </c>
      <c r="J267" s="179"/>
      <c r="K267" s="180">
        <f>ROUND(E267*J267,2)</f>
        <v>0</v>
      </c>
      <c r="L267" s="180">
        <v>21</v>
      </c>
      <c r="M267" s="180">
        <f>G267*(1+L267/100)</f>
        <v>0</v>
      </c>
      <c r="N267" s="180">
        <v>2.8900000000000002E-3</v>
      </c>
      <c r="O267" s="180">
        <f>ROUND(E267*N267,2)</f>
        <v>0.05</v>
      </c>
      <c r="P267" s="180">
        <v>0</v>
      </c>
      <c r="Q267" s="180">
        <f>ROUND(E267*P267,2)</f>
        <v>0</v>
      </c>
      <c r="R267" s="180"/>
      <c r="S267" s="180" t="s">
        <v>114</v>
      </c>
      <c r="T267" s="180" t="s">
        <v>114</v>
      </c>
      <c r="U267" s="180">
        <v>0.3</v>
      </c>
      <c r="V267" s="180">
        <f>ROUND(E267*U267,2)</f>
        <v>4.8</v>
      </c>
      <c r="W267" s="180"/>
      <c r="X267" s="181" t="s">
        <v>115</v>
      </c>
      <c r="Y267" s="148"/>
      <c r="Z267" s="148"/>
      <c r="AA267" s="148"/>
      <c r="AB267" s="148"/>
      <c r="AC267" s="148"/>
      <c r="AD267" s="148"/>
      <c r="AE267" s="148"/>
      <c r="AF267" s="148"/>
      <c r="AG267" s="148" t="s">
        <v>363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ht="22.5" outlineLevel="1" x14ac:dyDescent="0.2">
      <c r="A268" s="168">
        <v>69</v>
      </c>
      <c r="B268" s="169" t="s">
        <v>392</v>
      </c>
      <c r="C268" s="184" t="s">
        <v>393</v>
      </c>
      <c r="D268" s="170" t="s">
        <v>127</v>
      </c>
      <c r="E268" s="171">
        <v>7.8</v>
      </c>
      <c r="F268" s="172"/>
      <c r="G268" s="173">
        <f>ROUND(E268*F268,2)</f>
        <v>0</v>
      </c>
      <c r="H268" s="172"/>
      <c r="I268" s="173">
        <f>ROUND(E268*H268,2)</f>
        <v>0</v>
      </c>
      <c r="J268" s="172"/>
      <c r="K268" s="173">
        <f>ROUND(E268*J268,2)</f>
        <v>0</v>
      </c>
      <c r="L268" s="173">
        <v>21</v>
      </c>
      <c r="M268" s="173">
        <f>G268*(1+L268/100)</f>
        <v>0</v>
      </c>
      <c r="N268" s="173">
        <v>4.1999999999999997E-3</v>
      </c>
      <c r="O268" s="173">
        <f>ROUND(E268*N268,2)</f>
        <v>0.03</v>
      </c>
      <c r="P268" s="173">
        <v>0</v>
      </c>
      <c r="Q268" s="173">
        <f>ROUND(E268*P268,2)</f>
        <v>0</v>
      </c>
      <c r="R268" s="173"/>
      <c r="S268" s="173" t="s">
        <v>256</v>
      </c>
      <c r="T268" s="173" t="s">
        <v>264</v>
      </c>
      <c r="U268" s="173">
        <v>0.36</v>
      </c>
      <c r="V268" s="173">
        <f>ROUND(E268*U268,2)</f>
        <v>2.81</v>
      </c>
      <c r="W268" s="173"/>
      <c r="X268" s="174" t="s">
        <v>115</v>
      </c>
      <c r="Y268" s="148"/>
      <c r="Z268" s="148"/>
      <c r="AA268" s="148"/>
      <c r="AB268" s="148"/>
      <c r="AC268" s="148"/>
      <c r="AD268" s="148"/>
      <c r="AE268" s="148"/>
      <c r="AF268" s="148"/>
      <c r="AG268" s="148" t="s">
        <v>363</v>
      </c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ht="22.5" outlineLevel="1" x14ac:dyDescent="0.2">
      <c r="A269" s="155"/>
      <c r="B269" s="156"/>
      <c r="C269" s="185" t="s">
        <v>394</v>
      </c>
      <c r="D269" s="158"/>
      <c r="E269" s="159">
        <v>2.2000000000000002</v>
      </c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48"/>
      <c r="Z269" s="148"/>
      <c r="AA269" s="148"/>
      <c r="AB269" s="148"/>
      <c r="AC269" s="148"/>
      <c r="AD269" s="148"/>
      <c r="AE269" s="148"/>
      <c r="AF269" s="148"/>
      <c r="AG269" s="148" t="s">
        <v>118</v>
      </c>
      <c r="AH269" s="148">
        <v>0</v>
      </c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ht="22.5" outlineLevel="1" x14ac:dyDescent="0.2">
      <c r="A270" s="155"/>
      <c r="B270" s="156"/>
      <c r="C270" s="185" t="s">
        <v>395</v>
      </c>
      <c r="D270" s="158"/>
      <c r="E270" s="159">
        <v>5.6</v>
      </c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48"/>
      <c r="Z270" s="148"/>
      <c r="AA270" s="148"/>
      <c r="AB270" s="148"/>
      <c r="AC270" s="148"/>
      <c r="AD270" s="148"/>
      <c r="AE270" s="148"/>
      <c r="AF270" s="148"/>
      <c r="AG270" s="148" t="s">
        <v>118</v>
      </c>
      <c r="AH270" s="148">
        <v>0</v>
      </c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ht="25.5" x14ac:dyDescent="0.2">
      <c r="A271" s="162" t="s">
        <v>109</v>
      </c>
      <c r="B271" s="163" t="s">
        <v>73</v>
      </c>
      <c r="C271" s="183" t="s">
        <v>74</v>
      </c>
      <c r="D271" s="164"/>
      <c r="E271" s="165"/>
      <c r="F271" s="166"/>
      <c r="G271" s="166">
        <f>SUMIF(AG272:AG276,"&lt;&gt;NOR",G272:G276)</f>
        <v>0</v>
      </c>
      <c r="H271" s="166"/>
      <c r="I271" s="166">
        <f>SUM(I272:I276)</f>
        <v>0</v>
      </c>
      <c r="J271" s="166"/>
      <c r="K271" s="166">
        <f>SUM(K272:K276)</f>
        <v>0</v>
      </c>
      <c r="L271" s="166"/>
      <c r="M271" s="166">
        <f>SUM(M272:M276)</f>
        <v>0</v>
      </c>
      <c r="N271" s="166"/>
      <c r="O271" s="166">
        <f>SUM(O272:O276)</f>
        <v>0.48</v>
      </c>
      <c r="P271" s="166"/>
      <c r="Q271" s="166">
        <f>SUM(Q272:Q276)</f>
        <v>0</v>
      </c>
      <c r="R271" s="166"/>
      <c r="S271" s="166"/>
      <c r="T271" s="166"/>
      <c r="U271" s="166"/>
      <c r="V271" s="166">
        <f>SUM(V272:V276)</f>
        <v>14.88</v>
      </c>
      <c r="W271" s="166"/>
      <c r="X271" s="167"/>
      <c r="AG271" t="s">
        <v>110</v>
      </c>
    </row>
    <row r="272" spans="1:60" outlineLevel="1" x14ac:dyDescent="0.2">
      <c r="A272" s="168">
        <v>70</v>
      </c>
      <c r="B272" s="169" t="s">
        <v>396</v>
      </c>
      <c r="C272" s="184" t="s">
        <v>397</v>
      </c>
      <c r="D272" s="170" t="s">
        <v>157</v>
      </c>
      <c r="E272" s="171">
        <v>50</v>
      </c>
      <c r="F272" s="172"/>
      <c r="G272" s="173">
        <f>ROUND(E272*F272,2)</f>
        <v>0</v>
      </c>
      <c r="H272" s="172"/>
      <c r="I272" s="173">
        <f>ROUND(E272*H272,2)</f>
        <v>0</v>
      </c>
      <c r="J272" s="172"/>
      <c r="K272" s="173">
        <f>ROUND(E272*J272,2)</f>
        <v>0</v>
      </c>
      <c r="L272" s="173">
        <v>21</v>
      </c>
      <c r="M272" s="173">
        <f>G272*(1+L272/100)</f>
        <v>0</v>
      </c>
      <c r="N272" s="173">
        <v>0</v>
      </c>
      <c r="O272" s="173">
        <f>ROUND(E272*N272,2)</f>
        <v>0</v>
      </c>
      <c r="P272" s="173">
        <v>0</v>
      </c>
      <c r="Q272" s="173">
        <f>ROUND(E272*P272,2)</f>
        <v>0</v>
      </c>
      <c r="R272" s="173"/>
      <c r="S272" s="173" t="s">
        <v>256</v>
      </c>
      <c r="T272" s="173" t="s">
        <v>264</v>
      </c>
      <c r="U272" s="173">
        <v>0</v>
      </c>
      <c r="V272" s="173">
        <f>ROUND(E272*U272,2)</f>
        <v>0</v>
      </c>
      <c r="W272" s="173"/>
      <c r="X272" s="174" t="s">
        <v>115</v>
      </c>
      <c r="Y272" s="148"/>
      <c r="Z272" s="148"/>
      <c r="AA272" s="148"/>
      <c r="AB272" s="148"/>
      <c r="AC272" s="148"/>
      <c r="AD272" s="148"/>
      <c r="AE272" s="148"/>
      <c r="AF272" s="148"/>
      <c r="AG272" s="148" t="s">
        <v>116</v>
      </c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 x14ac:dyDescent="0.2">
      <c r="A273" s="155"/>
      <c r="B273" s="156"/>
      <c r="C273" s="185" t="s">
        <v>398</v>
      </c>
      <c r="D273" s="158"/>
      <c r="E273" s="159">
        <v>50</v>
      </c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48"/>
      <c r="Z273" s="148"/>
      <c r="AA273" s="148"/>
      <c r="AB273" s="148"/>
      <c r="AC273" s="148"/>
      <c r="AD273" s="148"/>
      <c r="AE273" s="148"/>
      <c r="AF273" s="148"/>
      <c r="AG273" s="148" t="s">
        <v>118</v>
      </c>
      <c r="AH273" s="148">
        <v>0</v>
      </c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ht="22.5" outlineLevel="1" x14ac:dyDescent="0.2">
      <c r="A274" s="175">
        <v>71</v>
      </c>
      <c r="B274" s="176" t="s">
        <v>399</v>
      </c>
      <c r="C274" s="187" t="s">
        <v>400</v>
      </c>
      <c r="D274" s="177" t="s">
        <v>157</v>
      </c>
      <c r="E274" s="178">
        <v>31</v>
      </c>
      <c r="F274" s="179"/>
      <c r="G274" s="180">
        <f>ROUND(E274*F274,2)</f>
        <v>0</v>
      </c>
      <c r="H274" s="179"/>
      <c r="I274" s="180">
        <f>ROUND(E274*H274,2)</f>
        <v>0</v>
      </c>
      <c r="J274" s="179"/>
      <c r="K274" s="180">
        <f>ROUND(E274*J274,2)</f>
        <v>0</v>
      </c>
      <c r="L274" s="180">
        <v>21</v>
      </c>
      <c r="M274" s="180">
        <f>G274*(1+L274/100)</f>
        <v>0</v>
      </c>
      <c r="N274" s="180">
        <v>0</v>
      </c>
      <c r="O274" s="180">
        <f>ROUND(E274*N274,2)</f>
        <v>0</v>
      </c>
      <c r="P274" s="180">
        <v>0</v>
      </c>
      <c r="Q274" s="180">
        <f>ROUND(E274*P274,2)</f>
        <v>0</v>
      </c>
      <c r="R274" s="180"/>
      <c r="S274" s="180" t="s">
        <v>256</v>
      </c>
      <c r="T274" s="180" t="s">
        <v>264</v>
      </c>
      <c r="U274" s="180">
        <v>0</v>
      </c>
      <c r="V274" s="180">
        <f>ROUND(E274*U274,2)</f>
        <v>0</v>
      </c>
      <c r="W274" s="180"/>
      <c r="X274" s="181" t="s">
        <v>115</v>
      </c>
      <c r="Y274" s="148"/>
      <c r="Z274" s="148"/>
      <c r="AA274" s="148"/>
      <c r="AB274" s="148"/>
      <c r="AC274" s="148"/>
      <c r="AD274" s="148"/>
      <c r="AE274" s="148"/>
      <c r="AF274" s="148"/>
      <c r="AG274" s="148" t="s">
        <v>116</v>
      </c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ht="22.5" outlineLevel="1" x14ac:dyDescent="0.2">
      <c r="A275" s="168">
        <v>72</v>
      </c>
      <c r="B275" s="169" t="s">
        <v>401</v>
      </c>
      <c r="C275" s="184" t="s">
        <v>402</v>
      </c>
      <c r="D275" s="170" t="s">
        <v>157</v>
      </c>
      <c r="E275" s="171">
        <v>31</v>
      </c>
      <c r="F275" s="172"/>
      <c r="G275" s="173">
        <f>ROUND(E275*F275,2)</f>
        <v>0</v>
      </c>
      <c r="H275" s="172"/>
      <c r="I275" s="173">
        <f>ROUND(E275*H275,2)</f>
        <v>0</v>
      </c>
      <c r="J275" s="172"/>
      <c r="K275" s="173">
        <f>ROUND(E275*J275,2)</f>
        <v>0</v>
      </c>
      <c r="L275" s="173">
        <v>21</v>
      </c>
      <c r="M275" s="173">
        <f>G275*(1+L275/100)</f>
        <v>0</v>
      </c>
      <c r="N275" s="173">
        <v>1.5599999999999999E-2</v>
      </c>
      <c r="O275" s="173">
        <f>ROUND(E275*N275,2)</f>
        <v>0.48</v>
      </c>
      <c r="P275" s="173">
        <v>0</v>
      </c>
      <c r="Q275" s="173">
        <f>ROUND(E275*P275,2)</f>
        <v>0</v>
      </c>
      <c r="R275" s="173"/>
      <c r="S275" s="173" t="s">
        <v>114</v>
      </c>
      <c r="T275" s="173" t="s">
        <v>114</v>
      </c>
      <c r="U275" s="173">
        <v>0.48</v>
      </c>
      <c r="V275" s="173">
        <f>ROUND(E275*U275,2)</f>
        <v>14.88</v>
      </c>
      <c r="W275" s="173"/>
      <c r="X275" s="174" t="s">
        <v>115</v>
      </c>
      <c r="Y275" s="148"/>
      <c r="Z275" s="148"/>
      <c r="AA275" s="148"/>
      <c r="AB275" s="148"/>
      <c r="AC275" s="148"/>
      <c r="AD275" s="148"/>
      <c r="AE275" s="148"/>
      <c r="AF275" s="148"/>
      <c r="AG275" s="148" t="s">
        <v>363</v>
      </c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">
      <c r="A276" s="155"/>
      <c r="B276" s="156"/>
      <c r="C276" s="185" t="s">
        <v>403</v>
      </c>
      <c r="D276" s="158"/>
      <c r="E276" s="159">
        <v>31</v>
      </c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48"/>
      <c r="Z276" s="148"/>
      <c r="AA276" s="148"/>
      <c r="AB276" s="148"/>
      <c r="AC276" s="148"/>
      <c r="AD276" s="148"/>
      <c r="AE276" s="148"/>
      <c r="AF276" s="148"/>
      <c r="AG276" s="148" t="s">
        <v>118</v>
      </c>
      <c r="AH276" s="148">
        <v>0</v>
      </c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x14ac:dyDescent="0.2">
      <c r="A277" s="162" t="s">
        <v>109</v>
      </c>
      <c r="B277" s="163" t="s">
        <v>77</v>
      </c>
      <c r="C277" s="183" t="s">
        <v>78</v>
      </c>
      <c r="D277" s="164"/>
      <c r="E277" s="165"/>
      <c r="F277" s="166"/>
      <c r="G277" s="166">
        <f>SUMIF(AG278:AG278,"&lt;&gt;NOR",G278:G278)</f>
        <v>0</v>
      </c>
      <c r="H277" s="166"/>
      <c r="I277" s="166">
        <f>SUM(I278:I278)</f>
        <v>0</v>
      </c>
      <c r="J277" s="166"/>
      <c r="K277" s="166">
        <f>SUM(K278:K278)</f>
        <v>0</v>
      </c>
      <c r="L277" s="166"/>
      <c r="M277" s="166">
        <f>SUM(M278:M278)</f>
        <v>0</v>
      </c>
      <c r="N277" s="166"/>
      <c r="O277" s="166">
        <f>SUM(O278:O278)</f>
        <v>0</v>
      </c>
      <c r="P277" s="166"/>
      <c r="Q277" s="166">
        <f>SUM(Q278:Q278)</f>
        <v>0</v>
      </c>
      <c r="R277" s="166"/>
      <c r="S277" s="166"/>
      <c r="T277" s="166"/>
      <c r="U277" s="166"/>
      <c r="V277" s="166">
        <f>SUM(V278:V278)</f>
        <v>26.11</v>
      </c>
      <c r="W277" s="166"/>
      <c r="X277" s="167"/>
      <c r="AG277" t="s">
        <v>110</v>
      </c>
    </row>
    <row r="278" spans="1:60" outlineLevel="1" x14ac:dyDescent="0.2">
      <c r="A278" s="175">
        <v>73</v>
      </c>
      <c r="B278" s="176" t="s">
        <v>404</v>
      </c>
      <c r="C278" s="187" t="s">
        <v>405</v>
      </c>
      <c r="D278" s="177" t="s">
        <v>166</v>
      </c>
      <c r="E278" s="178">
        <v>1631.5853400000001</v>
      </c>
      <c r="F278" s="179"/>
      <c r="G278" s="180">
        <f>ROUND(E278*F278,2)</f>
        <v>0</v>
      </c>
      <c r="H278" s="179"/>
      <c r="I278" s="180">
        <f>ROUND(E278*H278,2)</f>
        <v>0</v>
      </c>
      <c r="J278" s="179"/>
      <c r="K278" s="180">
        <f>ROUND(E278*J278,2)</f>
        <v>0</v>
      </c>
      <c r="L278" s="180">
        <v>21</v>
      </c>
      <c r="M278" s="180">
        <f>G278*(1+L278/100)</f>
        <v>0</v>
      </c>
      <c r="N278" s="180">
        <v>0</v>
      </c>
      <c r="O278" s="180">
        <f>ROUND(E278*N278,2)</f>
        <v>0</v>
      </c>
      <c r="P278" s="180">
        <v>0</v>
      </c>
      <c r="Q278" s="180">
        <f>ROUND(E278*P278,2)</f>
        <v>0</v>
      </c>
      <c r="R278" s="180"/>
      <c r="S278" s="180" t="s">
        <v>114</v>
      </c>
      <c r="T278" s="180" t="s">
        <v>114</v>
      </c>
      <c r="U278" s="180">
        <v>1.6E-2</v>
      </c>
      <c r="V278" s="180">
        <f>ROUND(E278*U278,2)</f>
        <v>26.11</v>
      </c>
      <c r="W278" s="180"/>
      <c r="X278" s="181" t="s">
        <v>115</v>
      </c>
      <c r="Y278" s="148"/>
      <c r="Z278" s="148"/>
      <c r="AA278" s="148"/>
      <c r="AB278" s="148"/>
      <c r="AC278" s="148"/>
      <c r="AD278" s="148"/>
      <c r="AE278" s="148"/>
      <c r="AF278" s="148"/>
      <c r="AG278" s="148" t="s">
        <v>116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x14ac:dyDescent="0.2">
      <c r="A279" s="162" t="s">
        <v>109</v>
      </c>
      <c r="B279" s="163" t="s">
        <v>79</v>
      </c>
      <c r="C279" s="183" t="s">
        <v>80</v>
      </c>
      <c r="D279" s="164"/>
      <c r="E279" s="165"/>
      <c r="F279" s="166"/>
      <c r="G279" s="166">
        <f>SUMIF(AG280:AG290,"&lt;&gt;NOR",G280:G290)</f>
        <v>0</v>
      </c>
      <c r="H279" s="166"/>
      <c r="I279" s="166">
        <f>SUM(I280:I290)</f>
        <v>0</v>
      </c>
      <c r="J279" s="166"/>
      <c r="K279" s="166">
        <f>SUM(K280:K290)</f>
        <v>0</v>
      </c>
      <c r="L279" s="166"/>
      <c r="M279" s="166">
        <f>SUM(M280:M290)</f>
        <v>0</v>
      </c>
      <c r="N279" s="166"/>
      <c r="O279" s="166">
        <f>SUM(O280:O290)</f>
        <v>0</v>
      </c>
      <c r="P279" s="166"/>
      <c r="Q279" s="166">
        <f>SUM(Q280:Q290)</f>
        <v>0</v>
      </c>
      <c r="R279" s="166"/>
      <c r="S279" s="166"/>
      <c r="T279" s="166"/>
      <c r="U279" s="166"/>
      <c r="V279" s="166">
        <f>SUM(V280:V290)</f>
        <v>240.41</v>
      </c>
      <c r="W279" s="166"/>
      <c r="X279" s="167"/>
      <c r="AG279" t="s">
        <v>110</v>
      </c>
    </row>
    <row r="280" spans="1:60" outlineLevel="1" x14ac:dyDescent="0.2">
      <c r="A280" s="175">
        <v>74</v>
      </c>
      <c r="B280" s="176" t="s">
        <v>406</v>
      </c>
      <c r="C280" s="187" t="s">
        <v>407</v>
      </c>
      <c r="D280" s="177" t="s">
        <v>166</v>
      </c>
      <c r="E280" s="178">
        <v>490.63400000000001</v>
      </c>
      <c r="F280" s="179"/>
      <c r="G280" s="180">
        <f>ROUND(E280*F280,2)</f>
        <v>0</v>
      </c>
      <c r="H280" s="179"/>
      <c r="I280" s="180">
        <f>ROUND(E280*H280,2)</f>
        <v>0</v>
      </c>
      <c r="J280" s="179"/>
      <c r="K280" s="180">
        <f>ROUND(E280*J280,2)</f>
        <v>0</v>
      </c>
      <c r="L280" s="180">
        <v>21</v>
      </c>
      <c r="M280" s="180">
        <f>G280*(1+L280/100)</f>
        <v>0</v>
      </c>
      <c r="N280" s="180">
        <v>0</v>
      </c>
      <c r="O280" s="180">
        <f>ROUND(E280*N280,2)</f>
        <v>0</v>
      </c>
      <c r="P280" s="180">
        <v>0</v>
      </c>
      <c r="Q280" s="180">
        <f>ROUND(E280*P280,2)</f>
        <v>0</v>
      </c>
      <c r="R280" s="180"/>
      <c r="S280" s="180" t="s">
        <v>114</v>
      </c>
      <c r="T280" s="180" t="s">
        <v>114</v>
      </c>
      <c r="U280" s="180">
        <v>0.49</v>
      </c>
      <c r="V280" s="180">
        <f>ROUND(E280*U280,2)</f>
        <v>240.41</v>
      </c>
      <c r="W280" s="180"/>
      <c r="X280" s="181" t="s">
        <v>408</v>
      </c>
      <c r="Y280" s="148"/>
      <c r="Z280" s="148"/>
      <c r="AA280" s="148"/>
      <c r="AB280" s="148"/>
      <c r="AC280" s="148"/>
      <c r="AD280" s="148"/>
      <c r="AE280" s="148"/>
      <c r="AF280" s="148"/>
      <c r="AG280" s="148" t="s">
        <v>409</v>
      </c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 x14ac:dyDescent="0.2">
      <c r="A281" s="175">
        <v>75</v>
      </c>
      <c r="B281" s="176" t="s">
        <v>410</v>
      </c>
      <c r="C281" s="187" t="s">
        <v>411</v>
      </c>
      <c r="D281" s="177" t="s">
        <v>166</v>
      </c>
      <c r="E281" s="178">
        <v>6868.8760000000002</v>
      </c>
      <c r="F281" s="179"/>
      <c r="G281" s="180">
        <f>ROUND(E281*F281,2)</f>
        <v>0</v>
      </c>
      <c r="H281" s="179"/>
      <c r="I281" s="180">
        <f>ROUND(E281*H281,2)</f>
        <v>0</v>
      </c>
      <c r="J281" s="179"/>
      <c r="K281" s="180">
        <f>ROUND(E281*J281,2)</f>
        <v>0</v>
      </c>
      <c r="L281" s="180">
        <v>21</v>
      </c>
      <c r="M281" s="180">
        <f>G281*(1+L281/100)</f>
        <v>0</v>
      </c>
      <c r="N281" s="180">
        <v>0</v>
      </c>
      <c r="O281" s="180">
        <f>ROUND(E281*N281,2)</f>
        <v>0</v>
      </c>
      <c r="P281" s="180">
        <v>0</v>
      </c>
      <c r="Q281" s="180">
        <f>ROUND(E281*P281,2)</f>
        <v>0</v>
      </c>
      <c r="R281" s="180"/>
      <c r="S281" s="180" t="s">
        <v>114</v>
      </c>
      <c r="T281" s="180" t="s">
        <v>114</v>
      </c>
      <c r="U281" s="180">
        <v>0</v>
      </c>
      <c r="V281" s="180">
        <f>ROUND(E281*U281,2)</f>
        <v>0</v>
      </c>
      <c r="W281" s="180"/>
      <c r="X281" s="181" t="s">
        <v>408</v>
      </c>
      <c r="Y281" s="148"/>
      <c r="Z281" s="148"/>
      <c r="AA281" s="148"/>
      <c r="AB281" s="148"/>
      <c r="AC281" s="148"/>
      <c r="AD281" s="148"/>
      <c r="AE281" s="148"/>
      <c r="AF281" s="148"/>
      <c r="AG281" s="148" t="s">
        <v>409</v>
      </c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 x14ac:dyDescent="0.2">
      <c r="A282" s="168">
        <v>76</v>
      </c>
      <c r="B282" s="169" t="s">
        <v>412</v>
      </c>
      <c r="C282" s="184" t="s">
        <v>413</v>
      </c>
      <c r="D282" s="170" t="s">
        <v>166</v>
      </c>
      <c r="E282" s="171">
        <v>17.079999999999998</v>
      </c>
      <c r="F282" s="172"/>
      <c r="G282" s="173">
        <f>ROUND(E282*F282,2)</f>
        <v>0</v>
      </c>
      <c r="H282" s="172"/>
      <c r="I282" s="173">
        <f>ROUND(E282*H282,2)</f>
        <v>0</v>
      </c>
      <c r="J282" s="172"/>
      <c r="K282" s="173">
        <f>ROUND(E282*J282,2)</f>
        <v>0</v>
      </c>
      <c r="L282" s="173">
        <v>21</v>
      </c>
      <c r="M282" s="173">
        <f>G282*(1+L282/100)</f>
        <v>0</v>
      </c>
      <c r="N282" s="173">
        <v>0</v>
      </c>
      <c r="O282" s="173">
        <f>ROUND(E282*N282,2)</f>
        <v>0</v>
      </c>
      <c r="P282" s="173">
        <v>0</v>
      </c>
      <c r="Q282" s="173">
        <f>ROUND(E282*P282,2)</f>
        <v>0</v>
      </c>
      <c r="R282" s="173"/>
      <c r="S282" s="173" t="s">
        <v>114</v>
      </c>
      <c r="T282" s="173" t="s">
        <v>114</v>
      </c>
      <c r="U282" s="173">
        <v>0</v>
      </c>
      <c r="V282" s="173">
        <f>ROUND(E282*U282,2)</f>
        <v>0</v>
      </c>
      <c r="W282" s="173"/>
      <c r="X282" s="174" t="s">
        <v>115</v>
      </c>
      <c r="Y282" s="148"/>
      <c r="Z282" s="148"/>
      <c r="AA282" s="148"/>
      <c r="AB282" s="148"/>
      <c r="AC282" s="148"/>
      <c r="AD282" s="148"/>
      <c r="AE282" s="148"/>
      <c r="AF282" s="148"/>
      <c r="AG282" s="148" t="s">
        <v>414</v>
      </c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ht="22.5" outlineLevel="1" x14ac:dyDescent="0.2">
      <c r="A283" s="155"/>
      <c r="B283" s="156"/>
      <c r="C283" s="185" t="s">
        <v>415</v>
      </c>
      <c r="D283" s="158"/>
      <c r="E283" s="159">
        <v>0.45</v>
      </c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48"/>
      <c r="Z283" s="148"/>
      <c r="AA283" s="148"/>
      <c r="AB283" s="148"/>
      <c r="AC283" s="148"/>
      <c r="AD283" s="148"/>
      <c r="AE283" s="148"/>
      <c r="AF283" s="148"/>
      <c r="AG283" s="148" t="s">
        <v>118</v>
      </c>
      <c r="AH283" s="148">
        <v>0</v>
      </c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outlineLevel="1" x14ac:dyDescent="0.2">
      <c r="A284" s="155"/>
      <c r="B284" s="156"/>
      <c r="C284" s="185" t="s">
        <v>416</v>
      </c>
      <c r="D284" s="158"/>
      <c r="E284" s="159">
        <v>16.47</v>
      </c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48"/>
      <c r="Z284" s="148"/>
      <c r="AA284" s="148"/>
      <c r="AB284" s="148"/>
      <c r="AC284" s="148"/>
      <c r="AD284" s="148"/>
      <c r="AE284" s="148"/>
      <c r="AF284" s="148"/>
      <c r="AG284" s="148" t="s">
        <v>118</v>
      </c>
      <c r="AH284" s="148">
        <v>0</v>
      </c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ht="22.5" outlineLevel="1" x14ac:dyDescent="0.2">
      <c r="A285" s="155"/>
      <c r="B285" s="156"/>
      <c r="C285" s="185" t="s">
        <v>417</v>
      </c>
      <c r="D285" s="158"/>
      <c r="E285" s="159">
        <v>0.16</v>
      </c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48"/>
      <c r="Z285" s="148"/>
      <c r="AA285" s="148"/>
      <c r="AB285" s="148"/>
      <c r="AC285" s="148"/>
      <c r="AD285" s="148"/>
      <c r="AE285" s="148"/>
      <c r="AF285" s="148"/>
      <c r="AG285" s="148" t="s">
        <v>118</v>
      </c>
      <c r="AH285" s="148">
        <v>0</v>
      </c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 x14ac:dyDescent="0.2">
      <c r="A286" s="168">
        <v>77</v>
      </c>
      <c r="B286" s="169" t="s">
        <v>418</v>
      </c>
      <c r="C286" s="184" t="s">
        <v>419</v>
      </c>
      <c r="D286" s="170" t="s">
        <v>166</v>
      </c>
      <c r="E286" s="171">
        <v>214.434</v>
      </c>
      <c r="F286" s="172"/>
      <c r="G286" s="173">
        <f>ROUND(E286*F286,2)</f>
        <v>0</v>
      </c>
      <c r="H286" s="172"/>
      <c r="I286" s="173">
        <f>ROUND(E286*H286,2)</f>
        <v>0</v>
      </c>
      <c r="J286" s="172"/>
      <c r="K286" s="173">
        <f>ROUND(E286*J286,2)</f>
        <v>0</v>
      </c>
      <c r="L286" s="173">
        <v>21</v>
      </c>
      <c r="M286" s="173">
        <f>G286*(1+L286/100)</f>
        <v>0</v>
      </c>
      <c r="N286" s="173">
        <v>0</v>
      </c>
      <c r="O286" s="173">
        <f>ROUND(E286*N286,2)</f>
        <v>0</v>
      </c>
      <c r="P286" s="173">
        <v>0</v>
      </c>
      <c r="Q286" s="173">
        <f>ROUND(E286*P286,2)</f>
        <v>0</v>
      </c>
      <c r="R286" s="173"/>
      <c r="S286" s="173" t="s">
        <v>114</v>
      </c>
      <c r="T286" s="173" t="s">
        <v>114</v>
      </c>
      <c r="U286" s="173">
        <v>0</v>
      </c>
      <c r="V286" s="173">
        <f>ROUND(E286*U286,2)</f>
        <v>0</v>
      </c>
      <c r="W286" s="173"/>
      <c r="X286" s="174" t="s">
        <v>115</v>
      </c>
      <c r="Y286" s="148"/>
      <c r="Z286" s="148"/>
      <c r="AA286" s="148"/>
      <c r="AB286" s="148"/>
      <c r="AC286" s="148"/>
      <c r="AD286" s="148"/>
      <c r="AE286" s="148"/>
      <c r="AF286" s="148"/>
      <c r="AG286" s="148" t="s">
        <v>414</v>
      </c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ht="22.5" outlineLevel="1" x14ac:dyDescent="0.2">
      <c r="A287" s="155"/>
      <c r="B287" s="156"/>
      <c r="C287" s="185" t="s">
        <v>420</v>
      </c>
      <c r="D287" s="158"/>
      <c r="E287" s="159">
        <v>113.41</v>
      </c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48"/>
      <c r="Z287" s="148"/>
      <c r="AA287" s="148"/>
      <c r="AB287" s="148"/>
      <c r="AC287" s="148"/>
      <c r="AD287" s="148"/>
      <c r="AE287" s="148"/>
      <c r="AF287" s="148"/>
      <c r="AG287" s="148" t="s">
        <v>118</v>
      </c>
      <c r="AH287" s="148">
        <v>0</v>
      </c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ht="22.5" outlineLevel="1" x14ac:dyDescent="0.2">
      <c r="A288" s="155"/>
      <c r="B288" s="156"/>
      <c r="C288" s="185" t="s">
        <v>421</v>
      </c>
      <c r="D288" s="158"/>
      <c r="E288" s="159">
        <v>101.024</v>
      </c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48"/>
      <c r="Z288" s="148"/>
      <c r="AA288" s="148"/>
      <c r="AB288" s="148"/>
      <c r="AC288" s="148"/>
      <c r="AD288" s="148"/>
      <c r="AE288" s="148"/>
      <c r="AF288" s="148"/>
      <c r="AG288" s="148" t="s">
        <v>118</v>
      </c>
      <c r="AH288" s="148">
        <v>0</v>
      </c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outlineLevel="1" x14ac:dyDescent="0.2">
      <c r="A289" s="168">
        <v>78</v>
      </c>
      <c r="B289" s="169" t="s">
        <v>422</v>
      </c>
      <c r="C289" s="184" t="s">
        <v>423</v>
      </c>
      <c r="D289" s="170" t="s">
        <v>166</v>
      </c>
      <c r="E289" s="171">
        <v>259.11599999999999</v>
      </c>
      <c r="F289" s="172"/>
      <c r="G289" s="173">
        <f>ROUND(E289*F289,2)</f>
        <v>0</v>
      </c>
      <c r="H289" s="172"/>
      <c r="I289" s="173">
        <f>ROUND(E289*H289,2)</f>
        <v>0</v>
      </c>
      <c r="J289" s="172"/>
      <c r="K289" s="173">
        <f>ROUND(E289*J289,2)</f>
        <v>0</v>
      </c>
      <c r="L289" s="173">
        <v>21</v>
      </c>
      <c r="M289" s="173">
        <f>G289*(1+L289/100)</f>
        <v>0</v>
      </c>
      <c r="N289" s="173">
        <v>0</v>
      </c>
      <c r="O289" s="173">
        <f>ROUND(E289*N289,2)</f>
        <v>0</v>
      </c>
      <c r="P289" s="173">
        <v>0</v>
      </c>
      <c r="Q289" s="173">
        <f>ROUND(E289*P289,2)</f>
        <v>0</v>
      </c>
      <c r="R289" s="173"/>
      <c r="S289" s="173" t="s">
        <v>256</v>
      </c>
      <c r="T289" s="173" t="s">
        <v>114</v>
      </c>
      <c r="U289" s="173">
        <v>0</v>
      </c>
      <c r="V289" s="173">
        <f>ROUND(E289*U289,2)</f>
        <v>0</v>
      </c>
      <c r="W289" s="173"/>
      <c r="X289" s="174" t="s">
        <v>115</v>
      </c>
      <c r="Y289" s="148"/>
      <c r="Z289" s="148"/>
      <c r="AA289" s="148"/>
      <c r="AB289" s="148"/>
      <c r="AC289" s="148"/>
      <c r="AD289" s="148"/>
      <c r="AE289" s="148"/>
      <c r="AF289" s="148"/>
      <c r="AG289" s="148" t="s">
        <v>363</v>
      </c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ht="22.5" outlineLevel="1" x14ac:dyDescent="0.2">
      <c r="A290" s="155"/>
      <c r="B290" s="156"/>
      <c r="C290" s="185" t="s">
        <v>424</v>
      </c>
      <c r="D290" s="158"/>
      <c r="E290" s="159">
        <v>259.11599999999999</v>
      </c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48"/>
      <c r="Z290" s="148"/>
      <c r="AA290" s="148"/>
      <c r="AB290" s="148"/>
      <c r="AC290" s="148"/>
      <c r="AD290" s="148"/>
      <c r="AE290" s="148"/>
      <c r="AF290" s="148"/>
      <c r="AG290" s="148" t="s">
        <v>118</v>
      </c>
      <c r="AH290" s="148">
        <v>0</v>
      </c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x14ac:dyDescent="0.2">
      <c r="A291" s="162" t="s">
        <v>109</v>
      </c>
      <c r="B291" s="163" t="s">
        <v>82</v>
      </c>
      <c r="C291" s="183" t="s">
        <v>29</v>
      </c>
      <c r="D291" s="164"/>
      <c r="E291" s="165"/>
      <c r="F291" s="166"/>
      <c r="G291" s="166">
        <f>SUMIF(AG292:AG300,"&lt;&gt;NOR",G292:G300)</f>
        <v>0</v>
      </c>
      <c r="H291" s="166"/>
      <c r="I291" s="166">
        <f>SUM(I292:I300)</f>
        <v>0</v>
      </c>
      <c r="J291" s="166"/>
      <c r="K291" s="166">
        <f>SUM(K292:K300)</f>
        <v>0</v>
      </c>
      <c r="L291" s="166"/>
      <c r="M291" s="166">
        <f>SUM(M292:M300)</f>
        <v>0</v>
      </c>
      <c r="N291" s="166"/>
      <c r="O291" s="166">
        <f>SUM(O292:O300)</f>
        <v>0</v>
      </c>
      <c r="P291" s="166"/>
      <c r="Q291" s="166">
        <f>SUM(Q292:Q300)</f>
        <v>0</v>
      </c>
      <c r="R291" s="166"/>
      <c r="S291" s="166"/>
      <c r="T291" s="166"/>
      <c r="U291" s="166"/>
      <c r="V291" s="166">
        <f>SUM(V292:V300)</f>
        <v>0</v>
      </c>
      <c r="W291" s="166"/>
      <c r="X291" s="167"/>
      <c r="AG291" t="s">
        <v>110</v>
      </c>
    </row>
    <row r="292" spans="1:60" outlineLevel="1" x14ac:dyDescent="0.2">
      <c r="A292" s="168">
        <v>79</v>
      </c>
      <c r="B292" s="169" t="s">
        <v>425</v>
      </c>
      <c r="C292" s="184" t="s">
        <v>426</v>
      </c>
      <c r="D292" s="170" t="s">
        <v>427</v>
      </c>
      <c r="E292" s="171">
        <v>2</v>
      </c>
      <c r="F292" s="172"/>
      <c r="G292" s="173">
        <f>ROUND(E292*F292,2)</f>
        <v>0</v>
      </c>
      <c r="H292" s="172"/>
      <c r="I292" s="173">
        <f>ROUND(E292*H292,2)</f>
        <v>0</v>
      </c>
      <c r="J292" s="172"/>
      <c r="K292" s="173">
        <f>ROUND(E292*J292,2)</f>
        <v>0</v>
      </c>
      <c r="L292" s="173">
        <v>21</v>
      </c>
      <c r="M292" s="173">
        <f>G292*(1+L292/100)</f>
        <v>0</v>
      </c>
      <c r="N292" s="173">
        <v>0</v>
      </c>
      <c r="O292" s="173">
        <f>ROUND(E292*N292,2)</f>
        <v>0</v>
      </c>
      <c r="P292" s="173">
        <v>0</v>
      </c>
      <c r="Q292" s="173">
        <f>ROUND(E292*P292,2)</f>
        <v>0</v>
      </c>
      <c r="R292" s="173"/>
      <c r="S292" s="173" t="s">
        <v>256</v>
      </c>
      <c r="T292" s="173" t="s">
        <v>264</v>
      </c>
      <c r="U292" s="173">
        <v>0</v>
      </c>
      <c r="V292" s="173">
        <f>ROUND(E292*U292,2)</f>
        <v>0</v>
      </c>
      <c r="W292" s="173"/>
      <c r="X292" s="174" t="s">
        <v>115</v>
      </c>
      <c r="Y292" s="148"/>
      <c r="Z292" s="148"/>
      <c r="AA292" s="148"/>
      <c r="AB292" s="148"/>
      <c r="AC292" s="148"/>
      <c r="AD292" s="148"/>
      <c r="AE292" s="148"/>
      <c r="AF292" s="148"/>
      <c r="AG292" s="148" t="s">
        <v>414</v>
      </c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ht="22.5" outlineLevel="1" x14ac:dyDescent="0.2">
      <c r="A293" s="155"/>
      <c r="B293" s="156"/>
      <c r="C293" s="185" t="s">
        <v>674</v>
      </c>
      <c r="D293" s="158"/>
      <c r="E293" s="159">
        <v>2</v>
      </c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48"/>
      <c r="Z293" s="148"/>
      <c r="AA293" s="148"/>
      <c r="AB293" s="148"/>
      <c r="AC293" s="148"/>
      <c r="AD293" s="148"/>
      <c r="AE293" s="148"/>
      <c r="AF293" s="148"/>
      <c r="AG293" s="148" t="s">
        <v>118</v>
      </c>
      <c r="AH293" s="148">
        <v>0</v>
      </c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 x14ac:dyDescent="0.2">
      <c r="A294" s="168">
        <v>80</v>
      </c>
      <c r="B294" s="169" t="s">
        <v>428</v>
      </c>
      <c r="C294" s="184" t="s">
        <v>429</v>
      </c>
      <c r="D294" s="170" t="s">
        <v>427</v>
      </c>
      <c r="E294" s="171">
        <v>1</v>
      </c>
      <c r="F294" s="172"/>
      <c r="G294" s="173">
        <f>ROUND(E294*F294,2)</f>
        <v>0</v>
      </c>
      <c r="H294" s="172"/>
      <c r="I294" s="173">
        <f>ROUND(E294*H294,2)</f>
        <v>0</v>
      </c>
      <c r="J294" s="172"/>
      <c r="K294" s="173">
        <f>ROUND(E294*J294,2)</f>
        <v>0</v>
      </c>
      <c r="L294" s="173">
        <v>21</v>
      </c>
      <c r="M294" s="173">
        <f>G294*(1+L294/100)</f>
        <v>0</v>
      </c>
      <c r="N294" s="173">
        <v>0</v>
      </c>
      <c r="O294" s="173">
        <f>ROUND(E294*N294,2)</f>
        <v>0</v>
      </c>
      <c r="P294" s="173">
        <v>0</v>
      </c>
      <c r="Q294" s="173">
        <f>ROUND(E294*P294,2)</f>
        <v>0</v>
      </c>
      <c r="R294" s="173"/>
      <c r="S294" s="173" t="s">
        <v>256</v>
      </c>
      <c r="T294" s="173" t="s">
        <v>264</v>
      </c>
      <c r="U294" s="173">
        <v>0</v>
      </c>
      <c r="V294" s="173">
        <f>ROUND(E294*U294,2)</f>
        <v>0</v>
      </c>
      <c r="W294" s="173"/>
      <c r="X294" s="174" t="s">
        <v>115</v>
      </c>
      <c r="Y294" s="148"/>
      <c r="Z294" s="148"/>
      <c r="AA294" s="148"/>
      <c r="AB294" s="148"/>
      <c r="AC294" s="148"/>
      <c r="AD294" s="148"/>
      <c r="AE294" s="148"/>
      <c r="AF294" s="148"/>
      <c r="AG294" s="148" t="s">
        <v>414</v>
      </c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ht="22.5" outlineLevel="1" x14ac:dyDescent="0.2">
      <c r="A295" s="155"/>
      <c r="B295" s="156"/>
      <c r="C295" s="185" t="s">
        <v>430</v>
      </c>
      <c r="D295" s="158"/>
      <c r="E295" s="159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48"/>
      <c r="Z295" s="148"/>
      <c r="AA295" s="148"/>
      <c r="AB295" s="148"/>
      <c r="AC295" s="148"/>
      <c r="AD295" s="148"/>
      <c r="AE295" s="148"/>
      <c r="AF295" s="148"/>
      <c r="AG295" s="148" t="s">
        <v>118</v>
      </c>
      <c r="AH295" s="148">
        <v>0</v>
      </c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ht="45" outlineLevel="1" x14ac:dyDescent="0.2">
      <c r="A296" s="155"/>
      <c r="B296" s="156"/>
      <c r="C296" s="185" t="s">
        <v>431</v>
      </c>
      <c r="D296" s="158"/>
      <c r="E296" s="159">
        <v>1</v>
      </c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48"/>
      <c r="Z296" s="148"/>
      <c r="AA296" s="148"/>
      <c r="AB296" s="148"/>
      <c r="AC296" s="148"/>
      <c r="AD296" s="148"/>
      <c r="AE296" s="148"/>
      <c r="AF296" s="148"/>
      <c r="AG296" s="148" t="s">
        <v>118</v>
      </c>
      <c r="AH296" s="148">
        <v>0</v>
      </c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 x14ac:dyDescent="0.2">
      <c r="A297" s="168">
        <v>81</v>
      </c>
      <c r="B297" s="169" t="s">
        <v>432</v>
      </c>
      <c r="C297" s="184" t="s">
        <v>433</v>
      </c>
      <c r="D297" s="170" t="s">
        <v>427</v>
      </c>
      <c r="E297" s="171">
        <v>1</v>
      </c>
      <c r="F297" s="172"/>
      <c r="G297" s="173">
        <f>ROUND(E297*F297,2)</f>
        <v>0</v>
      </c>
      <c r="H297" s="172"/>
      <c r="I297" s="173">
        <f>ROUND(E297*H297,2)</f>
        <v>0</v>
      </c>
      <c r="J297" s="172"/>
      <c r="K297" s="173">
        <f>ROUND(E297*J297,2)</f>
        <v>0</v>
      </c>
      <c r="L297" s="173">
        <v>21</v>
      </c>
      <c r="M297" s="173">
        <f>G297*(1+L297/100)</f>
        <v>0</v>
      </c>
      <c r="N297" s="173">
        <v>0</v>
      </c>
      <c r="O297" s="173">
        <f>ROUND(E297*N297,2)</f>
        <v>0</v>
      </c>
      <c r="P297" s="173">
        <v>0</v>
      </c>
      <c r="Q297" s="173">
        <f>ROUND(E297*P297,2)</f>
        <v>0</v>
      </c>
      <c r="R297" s="173"/>
      <c r="S297" s="173" t="s">
        <v>256</v>
      </c>
      <c r="T297" s="173" t="s">
        <v>264</v>
      </c>
      <c r="U297" s="173">
        <v>0</v>
      </c>
      <c r="V297" s="173">
        <f>ROUND(E297*U297,2)</f>
        <v>0</v>
      </c>
      <c r="W297" s="173"/>
      <c r="X297" s="174" t="s">
        <v>115</v>
      </c>
      <c r="Y297" s="148"/>
      <c r="Z297" s="148"/>
      <c r="AA297" s="148"/>
      <c r="AB297" s="148"/>
      <c r="AC297" s="148"/>
      <c r="AD297" s="148"/>
      <c r="AE297" s="148"/>
      <c r="AF297" s="148"/>
      <c r="AG297" s="148" t="s">
        <v>414</v>
      </c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ht="33.75" outlineLevel="1" x14ac:dyDescent="0.2">
      <c r="A298" s="155"/>
      <c r="B298" s="156"/>
      <c r="C298" s="185" t="s">
        <v>434</v>
      </c>
      <c r="D298" s="158"/>
      <c r="E298" s="159">
        <v>1</v>
      </c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48"/>
      <c r="Z298" s="148"/>
      <c r="AA298" s="148"/>
      <c r="AB298" s="148"/>
      <c r="AC298" s="148"/>
      <c r="AD298" s="148"/>
      <c r="AE298" s="148"/>
      <c r="AF298" s="148"/>
      <c r="AG298" s="148" t="s">
        <v>118</v>
      </c>
      <c r="AH298" s="148">
        <v>0</v>
      </c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 outlineLevel="1" x14ac:dyDescent="0.2">
      <c r="A299" s="168">
        <v>82</v>
      </c>
      <c r="B299" s="169" t="s">
        <v>435</v>
      </c>
      <c r="C299" s="184" t="s">
        <v>436</v>
      </c>
      <c r="D299" s="170" t="s">
        <v>427</v>
      </c>
      <c r="E299" s="171">
        <v>1</v>
      </c>
      <c r="F299" s="172"/>
      <c r="G299" s="173">
        <f>ROUND(E299*F299,2)</f>
        <v>0</v>
      </c>
      <c r="H299" s="172"/>
      <c r="I299" s="173">
        <f>ROUND(E299*H299,2)</f>
        <v>0</v>
      </c>
      <c r="J299" s="172"/>
      <c r="K299" s="173">
        <f>ROUND(E299*J299,2)</f>
        <v>0</v>
      </c>
      <c r="L299" s="173">
        <v>21</v>
      </c>
      <c r="M299" s="173">
        <f>G299*(1+L299/100)</f>
        <v>0</v>
      </c>
      <c r="N299" s="173">
        <v>0</v>
      </c>
      <c r="O299" s="173">
        <f>ROUND(E299*N299,2)</f>
        <v>0</v>
      </c>
      <c r="P299" s="173">
        <v>0</v>
      </c>
      <c r="Q299" s="173">
        <f>ROUND(E299*P299,2)</f>
        <v>0</v>
      </c>
      <c r="R299" s="173"/>
      <c r="S299" s="173" t="s">
        <v>256</v>
      </c>
      <c r="T299" s="173" t="s">
        <v>264</v>
      </c>
      <c r="U299" s="173">
        <v>0</v>
      </c>
      <c r="V299" s="173">
        <f>ROUND(E299*U299,2)</f>
        <v>0</v>
      </c>
      <c r="W299" s="173"/>
      <c r="X299" s="174" t="s">
        <v>115</v>
      </c>
      <c r="Y299" s="148"/>
      <c r="Z299" s="148"/>
      <c r="AA299" s="148"/>
      <c r="AB299" s="148"/>
      <c r="AC299" s="148"/>
      <c r="AD299" s="148"/>
      <c r="AE299" s="148"/>
      <c r="AF299" s="148"/>
      <c r="AG299" s="148" t="s">
        <v>414</v>
      </c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ht="22.5" outlineLevel="1" x14ac:dyDescent="0.2">
      <c r="A300" s="155"/>
      <c r="B300" s="156"/>
      <c r="C300" s="185" t="s">
        <v>437</v>
      </c>
      <c r="D300" s="158"/>
      <c r="E300" s="159">
        <v>1</v>
      </c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48"/>
      <c r="Z300" s="148"/>
      <c r="AA300" s="148"/>
      <c r="AB300" s="148"/>
      <c r="AC300" s="148"/>
      <c r="AD300" s="148"/>
      <c r="AE300" s="148"/>
      <c r="AF300" s="148"/>
      <c r="AG300" s="148" t="s">
        <v>118</v>
      </c>
      <c r="AH300" s="148">
        <v>0</v>
      </c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x14ac:dyDescent="0.2">
      <c r="A301" s="162" t="s">
        <v>109</v>
      </c>
      <c r="B301" s="163" t="s">
        <v>83</v>
      </c>
      <c r="C301" s="183" t="s">
        <v>30</v>
      </c>
      <c r="D301" s="164"/>
      <c r="E301" s="165"/>
      <c r="F301" s="166"/>
      <c r="G301" s="166">
        <f>SUMIF(AG302:AG305,"&lt;&gt;NOR",G302:G305)</f>
        <v>0</v>
      </c>
      <c r="H301" s="166"/>
      <c r="I301" s="166">
        <f>SUM(I302:I305)</f>
        <v>0</v>
      </c>
      <c r="J301" s="166"/>
      <c r="K301" s="166">
        <f>SUM(K302:K305)</f>
        <v>0</v>
      </c>
      <c r="L301" s="166"/>
      <c r="M301" s="166">
        <f>SUM(M302:M305)</f>
        <v>0</v>
      </c>
      <c r="N301" s="166"/>
      <c r="O301" s="166">
        <f>SUM(O302:O305)</f>
        <v>0</v>
      </c>
      <c r="P301" s="166"/>
      <c r="Q301" s="166">
        <f>SUM(Q302:Q305)</f>
        <v>0</v>
      </c>
      <c r="R301" s="166"/>
      <c r="S301" s="166"/>
      <c r="T301" s="166"/>
      <c r="U301" s="166"/>
      <c r="V301" s="166">
        <f>SUM(V302:V305)</f>
        <v>0</v>
      </c>
      <c r="W301" s="166"/>
      <c r="X301" s="167"/>
      <c r="AG301" t="s">
        <v>110</v>
      </c>
    </row>
    <row r="302" spans="1:60" outlineLevel="1" x14ac:dyDescent="0.2">
      <c r="A302" s="168">
        <v>83</v>
      </c>
      <c r="B302" s="169" t="s">
        <v>438</v>
      </c>
      <c r="C302" s="184" t="s">
        <v>439</v>
      </c>
      <c r="D302" s="170" t="s">
        <v>427</v>
      </c>
      <c r="E302" s="171">
        <v>1</v>
      </c>
      <c r="F302" s="172"/>
      <c r="G302" s="173">
        <f>ROUND(E302*F302,2)</f>
        <v>0</v>
      </c>
      <c r="H302" s="172"/>
      <c r="I302" s="173">
        <f>ROUND(E302*H302,2)</f>
        <v>0</v>
      </c>
      <c r="J302" s="172"/>
      <c r="K302" s="173">
        <f>ROUND(E302*J302,2)</f>
        <v>0</v>
      </c>
      <c r="L302" s="173">
        <v>21</v>
      </c>
      <c r="M302" s="173">
        <f>G302*(1+L302/100)</f>
        <v>0</v>
      </c>
      <c r="N302" s="173">
        <v>0</v>
      </c>
      <c r="O302" s="173">
        <f>ROUND(E302*N302,2)</f>
        <v>0</v>
      </c>
      <c r="P302" s="173">
        <v>0</v>
      </c>
      <c r="Q302" s="173">
        <f>ROUND(E302*P302,2)</f>
        <v>0</v>
      </c>
      <c r="R302" s="173"/>
      <c r="S302" s="173" t="s">
        <v>256</v>
      </c>
      <c r="T302" s="173" t="s">
        <v>264</v>
      </c>
      <c r="U302" s="173">
        <v>0</v>
      </c>
      <c r="V302" s="173">
        <f>ROUND(E302*U302,2)</f>
        <v>0</v>
      </c>
      <c r="W302" s="173"/>
      <c r="X302" s="174" t="s">
        <v>115</v>
      </c>
      <c r="Y302" s="148"/>
      <c r="Z302" s="148"/>
      <c r="AA302" s="148"/>
      <c r="AB302" s="148"/>
      <c r="AC302" s="148"/>
      <c r="AD302" s="148"/>
      <c r="AE302" s="148"/>
      <c r="AF302" s="148"/>
      <c r="AG302" s="148" t="s">
        <v>414</v>
      </c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ht="33.75" outlineLevel="1" x14ac:dyDescent="0.2">
      <c r="A303" s="155"/>
      <c r="B303" s="156"/>
      <c r="C303" s="185" t="s">
        <v>440</v>
      </c>
      <c r="D303" s="158"/>
      <c r="E303" s="159">
        <v>1</v>
      </c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48"/>
      <c r="Z303" s="148"/>
      <c r="AA303" s="148"/>
      <c r="AB303" s="148"/>
      <c r="AC303" s="148"/>
      <c r="AD303" s="148"/>
      <c r="AE303" s="148"/>
      <c r="AF303" s="148"/>
      <c r="AG303" s="148" t="s">
        <v>118</v>
      </c>
      <c r="AH303" s="148">
        <v>0</v>
      </c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 x14ac:dyDescent="0.2">
      <c r="A304" s="168">
        <v>84</v>
      </c>
      <c r="B304" s="169" t="s">
        <v>441</v>
      </c>
      <c r="C304" s="184" t="s">
        <v>442</v>
      </c>
      <c r="D304" s="170" t="s">
        <v>427</v>
      </c>
      <c r="E304" s="171">
        <v>1</v>
      </c>
      <c r="F304" s="172"/>
      <c r="G304" s="173">
        <f>ROUND(E304*F304,2)</f>
        <v>0</v>
      </c>
      <c r="H304" s="172"/>
      <c r="I304" s="173">
        <f>ROUND(E304*H304,2)</f>
        <v>0</v>
      </c>
      <c r="J304" s="172"/>
      <c r="K304" s="173">
        <f>ROUND(E304*J304,2)</f>
        <v>0</v>
      </c>
      <c r="L304" s="173">
        <v>21</v>
      </c>
      <c r="M304" s="173">
        <f>G304*(1+L304/100)</f>
        <v>0</v>
      </c>
      <c r="N304" s="173">
        <v>0</v>
      </c>
      <c r="O304" s="173">
        <f>ROUND(E304*N304,2)</f>
        <v>0</v>
      </c>
      <c r="P304" s="173">
        <v>0</v>
      </c>
      <c r="Q304" s="173">
        <f>ROUND(E304*P304,2)</f>
        <v>0</v>
      </c>
      <c r="R304" s="173"/>
      <c r="S304" s="173" t="s">
        <v>256</v>
      </c>
      <c r="T304" s="173" t="s">
        <v>264</v>
      </c>
      <c r="U304" s="173">
        <v>0</v>
      </c>
      <c r="V304" s="173">
        <f>ROUND(E304*U304,2)</f>
        <v>0</v>
      </c>
      <c r="W304" s="173"/>
      <c r="X304" s="174" t="s">
        <v>115</v>
      </c>
      <c r="Y304" s="148"/>
      <c r="Z304" s="148"/>
      <c r="AA304" s="148"/>
      <c r="AB304" s="148"/>
      <c r="AC304" s="148"/>
      <c r="AD304" s="148"/>
      <c r="AE304" s="148"/>
      <c r="AF304" s="148"/>
      <c r="AG304" s="148" t="s">
        <v>414</v>
      </c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ht="45" outlineLevel="1" x14ac:dyDescent="0.2">
      <c r="A305" s="155"/>
      <c r="B305" s="156"/>
      <c r="C305" s="185" t="s">
        <v>443</v>
      </c>
      <c r="D305" s="158"/>
      <c r="E305" s="159">
        <v>1</v>
      </c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48"/>
      <c r="Z305" s="148"/>
      <c r="AA305" s="148"/>
      <c r="AB305" s="148"/>
      <c r="AC305" s="148"/>
      <c r="AD305" s="148"/>
      <c r="AE305" s="148"/>
      <c r="AF305" s="148"/>
      <c r="AG305" s="148" t="s">
        <v>118</v>
      </c>
      <c r="AH305" s="148">
        <v>0</v>
      </c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x14ac:dyDescent="0.2">
      <c r="A306" s="3"/>
      <c r="B306" s="4"/>
      <c r="C306" s="188"/>
      <c r="D306" s="6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AE306">
        <v>15</v>
      </c>
      <c r="AF306">
        <v>21</v>
      </c>
      <c r="AG306" t="s">
        <v>96</v>
      </c>
    </row>
    <row r="307" spans="1:60" x14ac:dyDescent="0.2">
      <c r="A307" s="151"/>
      <c r="B307" s="152" t="s">
        <v>31</v>
      </c>
      <c r="C307" s="189"/>
      <c r="D307" s="153"/>
      <c r="E307" s="154"/>
      <c r="F307" s="154"/>
      <c r="G307" s="182">
        <f>G8+G56+G115+G167+G173+G197+G271+G277+G279+G291+G301</f>
        <v>0</v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AE307">
        <f>SUMIF(L7:L305,AE306,G7:G305)</f>
        <v>0</v>
      </c>
      <c r="AF307">
        <f>SUMIF(L7:L305,AF306,G7:G305)</f>
        <v>0</v>
      </c>
      <c r="AG307" t="s">
        <v>444</v>
      </c>
    </row>
    <row r="308" spans="1:60" x14ac:dyDescent="0.2">
      <c r="A308" s="3"/>
      <c r="B308" s="4"/>
      <c r="C308" s="188"/>
      <c r="D308" s="6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60" x14ac:dyDescent="0.2">
      <c r="A309" s="3"/>
      <c r="B309" s="4"/>
      <c r="C309" s="188"/>
      <c r="D309" s="6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60" x14ac:dyDescent="0.2">
      <c r="A310" s="267" t="s">
        <v>445</v>
      </c>
      <c r="B310" s="267"/>
      <c r="C310" s="268"/>
      <c r="D310" s="6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60" x14ac:dyDescent="0.2">
      <c r="A311" s="248"/>
      <c r="B311" s="249"/>
      <c r="C311" s="250"/>
      <c r="D311" s="249"/>
      <c r="E311" s="249"/>
      <c r="F311" s="249"/>
      <c r="G311" s="25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AG311" t="s">
        <v>446</v>
      </c>
    </row>
    <row r="312" spans="1:60" x14ac:dyDescent="0.2">
      <c r="A312" s="252"/>
      <c r="B312" s="253"/>
      <c r="C312" s="254"/>
      <c r="D312" s="253"/>
      <c r="E312" s="253"/>
      <c r="F312" s="253"/>
      <c r="G312" s="25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60" x14ac:dyDescent="0.2">
      <c r="A313" s="252"/>
      <c r="B313" s="253"/>
      <c r="C313" s="254"/>
      <c r="D313" s="253"/>
      <c r="E313" s="253"/>
      <c r="F313" s="253"/>
      <c r="G313" s="25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60" x14ac:dyDescent="0.2">
      <c r="A314" s="252"/>
      <c r="B314" s="253"/>
      <c r="C314" s="254"/>
      <c r="D314" s="253"/>
      <c r="E314" s="253"/>
      <c r="F314" s="253"/>
      <c r="G314" s="25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60" x14ac:dyDescent="0.2">
      <c r="A315" s="256"/>
      <c r="B315" s="257"/>
      <c r="C315" s="258"/>
      <c r="D315" s="257"/>
      <c r="E315" s="257"/>
      <c r="F315" s="257"/>
      <c r="G315" s="259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60" x14ac:dyDescent="0.2">
      <c r="A316" s="3"/>
      <c r="B316" s="4"/>
      <c r="C316" s="188"/>
      <c r="D316" s="6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60" x14ac:dyDescent="0.2">
      <c r="C317" s="190"/>
      <c r="D317" s="10"/>
      <c r="AG317" t="s">
        <v>447</v>
      </c>
    </row>
    <row r="318" spans="1:60" x14ac:dyDescent="0.2">
      <c r="D318" s="10"/>
    </row>
    <row r="319" spans="1:60" x14ac:dyDescent="0.2">
      <c r="D319" s="10"/>
    </row>
    <row r="320" spans="1:60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B99" sheet="1" objects="1" scenarios="1"/>
  <mergeCells count="6">
    <mergeCell ref="A311:G315"/>
    <mergeCell ref="A1:G1"/>
    <mergeCell ref="C2:G2"/>
    <mergeCell ref="C3:G3"/>
    <mergeCell ref="C4:G4"/>
    <mergeCell ref="A310:C3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pane ySplit="7" topLeftCell="A107" activePane="bottomLeft" state="frozen"/>
      <selection pane="bottomLeft" activeCell="G192" sqref="G192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3" width="0" hidden="1" customWidth="1"/>
    <col min="24" max="24" width="15.7109375" customWidth="1"/>
    <col min="29" max="29" width="0" hidden="1" customWidth="1"/>
    <col min="31" max="41" width="0" hidden="1" customWidth="1"/>
  </cols>
  <sheetData>
    <row r="1" spans="1:60" ht="15.75" customHeight="1" x14ac:dyDescent="0.25">
      <c r="A1" s="260" t="s">
        <v>7</v>
      </c>
      <c r="B1" s="260"/>
      <c r="C1" s="260"/>
      <c r="D1" s="260"/>
      <c r="E1" s="260"/>
      <c r="F1" s="260"/>
      <c r="G1" s="260"/>
      <c r="AG1" t="s">
        <v>84</v>
      </c>
    </row>
    <row r="2" spans="1:60" ht="24.95" customHeight="1" x14ac:dyDescent="0.2">
      <c r="A2" s="140" t="s">
        <v>8</v>
      </c>
      <c r="B2" s="49" t="s">
        <v>43</v>
      </c>
      <c r="C2" s="261" t="s">
        <v>44</v>
      </c>
      <c r="D2" s="262"/>
      <c r="E2" s="262"/>
      <c r="F2" s="262"/>
      <c r="G2" s="263"/>
      <c r="AG2" t="s">
        <v>85</v>
      </c>
    </row>
    <row r="3" spans="1:60" ht="24.95" customHeight="1" x14ac:dyDescent="0.2">
      <c r="A3" s="140" t="s">
        <v>9</v>
      </c>
      <c r="B3" s="49" t="s">
        <v>49</v>
      </c>
      <c r="C3" s="261" t="s">
        <v>47</v>
      </c>
      <c r="D3" s="262"/>
      <c r="E3" s="262"/>
      <c r="F3" s="262"/>
      <c r="G3" s="263"/>
      <c r="AC3" s="122" t="s">
        <v>85</v>
      </c>
      <c r="AG3" t="s">
        <v>86</v>
      </c>
    </row>
    <row r="4" spans="1:60" ht="24.95" customHeight="1" x14ac:dyDescent="0.2">
      <c r="A4" s="141" t="s">
        <v>10</v>
      </c>
      <c r="B4" s="142" t="s">
        <v>50</v>
      </c>
      <c r="C4" s="264" t="s">
        <v>47</v>
      </c>
      <c r="D4" s="265"/>
      <c r="E4" s="265"/>
      <c r="F4" s="265"/>
      <c r="G4" s="266"/>
      <c r="AG4" t="s">
        <v>87</v>
      </c>
    </row>
    <row r="5" spans="1:60" x14ac:dyDescent="0.2">
      <c r="D5" s="10"/>
    </row>
    <row r="6" spans="1:60" ht="38.25" x14ac:dyDescent="0.2">
      <c r="A6" s="144" t="s">
        <v>88</v>
      </c>
      <c r="B6" s="146" t="s">
        <v>89</v>
      </c>
      <c r="C6" s="146" t="s">
        <v>90</v>
      </c>
      <c r="D6" s="145" t="s">
        <v>91</v>
      </c>
      <c r="E6" s="144" t="s">
        <v>92</v>
      </c>
      <c r="F6" s="143" t="s">
        <v>93</v>
      </c>
      <c r="G6" s="144" t="s">
        <v>31</v>
      </c>
      <c r="H6" s="147" t="s">
        <v>32</v>
      </c>
      <c r="I6" s="147" t="s">
        <v>94</v>
      </c>
      <c r="J6" s="147" t="s">
        <v>33</v>
      </c>
      <c r="K6" s="147" t="s">
        <v>95</v>
      </c>
      <c r="L6" s="147" t="s">
        <v>96</v>
      </c>
      <c r="M6" s="147" t="s">
        <v>97</v>
      </c>
      <c r="N6" s="147" t="s">
        <v>98</v>
      </c>
      <c r="O6" s="147" t="s">
        <v>99</v>
      </c>
      <c r="P6" s="147" t="s">
        <v>100</v>
      </c>
      <c r="Q6" s="147" t="s">
        <v>101</v>
      </c>
      <c r="R6" s="147" t="s">
        <v>102</v>
      </c>
      <c r="S6" s="147" t="s">
        <v>103</v>
      </c>
      <c r="T6" s="147" t="s">
        <v>104</v>
      </c>
      <c r="U6" s="147" t="s">
        <v>105</v>
      </c>
      <c r="V6" s="147" t="s">
        <v>106</v>
      </c>
      <c r="W6" s="147" t="s">
        <v>107</v>
      </c>
      <c r="X6" s="147" t="s">
        <v>108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109</v>
      </c>
      <c r="B8" s="163" t="s">
        <v>58</v>
      </c>
      <c r="C8" s="183" t="s">
        <v>59</v>
      </c>
      <c r="D8" s="164"/>
      <c r="E8" s="165"/>
      <c r="F8" s="166"/>
      <c r="G8" s="166">
        <f>SUMIF(AG9:AG101,"&lt;&gt;NOR",G9:G101)</f>
        <v>0</v>
      </c>
      <c r="H8" s="166"/>
      <c r="I8" s="166">
        <f>SUM(I9:I101)</f>
        <v>0</v>
      </c>
      <c r="J8" s="166"/>
      <c r="K8" s="166">
        <f>SUM(K9:K101)</f>
        <v>0</v>
      </c>
      <c r="L8" s="166"/>
      <c r="M8" s="166">
        <f>SUM(M9:M101)</f>
        <v>0</v>
      </c>
      <c r="N8" s="166"/>
      <c r="O8" s="166">
        <f>SUM(O9:O101)</f>
        <v>1735.2199999999998</v>
      </c>
      <c r="P8" s="166"/>
      <c r="Q8" s="166">
        <f>SUM(Q9:Q101)</f>
        <v>296.69999999999993</v>
      </c>
      <c r="R8" s="166"/>
      <c r="S8" s="166"/>
      <c r="T8" s="166"/>
      <c r="U8" s="166"/>
      <c r="V8" s="166">
        <f>SUM(V9:V101)</f>
        <v>3931.7599999999998</v>
      </c>
      <c r="W8" s="166"/>
      <c r="X8" s="167"/>
      <c r="AG8" t="s">
        <v>110</v>
      </c>
    </row>
    <row r="9" spans="1:60" outlineLevel="1" x14ac:dyDescent="0.2">
      <c r="A9" s="168">
        <v>1</v>
      </c>
      <c r="B9" s="169" t="s">
        <v>111</v>
      </c>
      <c r="C9" s="184" t="s">
        <v>112</v>
      </c>
      <c r="D9" s="170" t="s">
        <v>113</v>
      </c>
      <c r="E9" s="171">
        <v>25.65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3"/>
      <c r="S9" s="173" t="s">
        <v>114</v>
      </c>
      <c r="T9" s="173" t="s">
        <v>114</v>
      </c>
      <c r="U9" s="173">
        <v>3.2000000000000001E-2</v>
      </c>
      <c r="V9" s="173">
        <f>ROUND(E9*U9,2)</f>
        <v>0.82</v>
      </c>
      <c r="W9" s="173"/>
      <c r="X9" s="174" t="s">
        <v>115</v>
      </c>
      <c r="Y9" s="148"/>
      <c r="Z9" s="148"/>
      <c r="AA9" s="148"/>
      <c r="AB9" s="148"/>
      <c r="AC9" s="148"/>
      <c r="AD9" s="148"/>
      <c r="AE9" s="148"/>
      <c r="AF9" s="148"/>
      <c r="AG9" s="148" t="s">
        <v>116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1" x14ac:dyDescent="0.2">
      <c r="A10" s="155"/>
      <c r="B10" s="156"/>
      <c r="C10" s="185" t="s">
        <v>448</v>
      </c>
      <c r="D10" s="158"/>
      <c r="E10" s="159">
        <v>25.65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118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2.5" outlineLevel="1" x14ac:dyDescent="0.2">
      <c r="A11" s="168">
        <v>2</v>
      </c>
      <c r="B11" s="169" t="s">
        <v>119</v>
      </c>
      <c r="C11" s="184" t="s">
        <v>120</v>
      </c>
      <c r="D11" s="170" t="s">
        <v>113</v>
      </c>
      <c r="E11" s="171">
        <v>51.3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73">
        <v>0</v>
      </c>
      <c r="O11" s="173">
        <f>ROUND(E11*N11,2)</f>
        <v>0</v>
      </c>
      <c r="P11" s="173">
        <v>0</v>
      </c>
      <c r="Q11" s="173">
        <f>ROUND(E11*P11,2)</f>
        <v>0</v>
      </c>
      <c r="R11" s="173"/>
      <c r="S11" s="173" t="s">
        <v>114</v>
      </c>
      <c r="T11" s="173" t="s">
        <v>114</v>
      </c>
      <c r="U11" s="173">
        <v>9.2999999999999999E-2</v>
      </c>
      <c r="V11" s="173">
        <f>ROUND(E11*U11,2)</f>
        <v>4.7699999999999996</v>
      </c>
      <c r="W11" s="173"/>
      <c r="X11" s="174" t="s">
        <v>115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116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85" t="s">
        <v>121</v>
      </c>
      <c r="D12" s="158"/>
      <c r="E12" s="159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118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85" t="s">
        <v>449</v>
      </c>
      <c r="D13" s="158"/>
      <c r="E13" s="159">
        <v>25.65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118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85" t="s">
        <v>450</v>
      </c>
      <c r="D14" s="158"/>
      <c r="E14" s="159">
        <v>25.65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118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68">
        <v>3</v>
      </c>
      <c r="B15" s="169" t="s">
        <v>125</v>
      </c>
      <c r="C15" s="184" t="s">
        <v>126</v>
      </c>
      <c r="D15" s="170" t="s">
        <v>127</v>
      </c>
      <c r="E15" s="171">
        <v>273</v>
      </c>
      <c r="F15" s="172"/>
      <c r="G15" s="173">
        <f>ROUND(E15*F15,2)</f>
        <v>0</v>
      </c>
      <c r="H15" s="172"/>
      <c r="I15" s="173">
        <f>ROUND(E15*H15,2)</f>
        <v>0</v>
      </c>
      <c r="J15" s="172"/>
      <c r="K15" s="173">
        <f>ROUND(E15*J15,2)</f>
        <v>0</v>
      </c>
      <c r="L15" s="173">
        <v>21</v>
      </c>
      <c r="M15" s="173">
        <f>G15*(1+L15/100)</f>
        <v>0</v>
      </c>
      <c r="N15" s="173">
        <v>0</v>
      </c>
      <c r="O15" s="173">
        <f>ROUND(E15*N15,2)</f>
        <v>0</v>
      </c>
      <c r="P15" s="173">
        <v>0.11</v>
      </c>
      <c r="Q15" s="173">
        <f>ROUND(E15*P15,2)</f>
        <v>30.03</v>
      </c>
      <c r="R15" s="173"/>
      <c r="S15" s="173" t="s">
        <v>114</v>
      </c>
      <c r="T15" s="173" t="s">
        <v>114</v>
      </c>
      <c r="U15" s="173">
        <v>3.1099999999999999E-2</v>
      </c>
      <c r="V15" s="173">
        <f>ROUND(E15*U15,2)</f>
        <v>8.49</v>
      </c>
      <c r="W15" s="173"/>
      <c r="X15" s="174" t="s">
        <v>115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116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ht="22.5" outlineLevel="1" x14ac:dyDescent="0.2">
      <c r="A16" s="155"/>
      <c r="B16" s="156"/>
      <c r="C16" s="185" t="s">
        <v>451</v>
      </c>
      <c r="D16" s="158"/>
      <c r="E16" s="159">
        <v>273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118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8">
        <v>4</v>
      </c>
      <c r="B17" s="169" t="s">
        <v>129</v>
      </c>
      <c r="C17" s="184" t="s">
        <v>130</v>
      </c>
      <c r="D17" s="170" t="s">
        <v>127</v>
      </c>
      <c r="E17" s="171">
        <v>273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21</v>
      </c>
      <c r="M17" s="173">
        <f>G17*(1+L17/100)</f>
        <v>0</v>
      </c>
      <c r="N17" s="173">
        <v>0</v>
      </c>
      <c r="O17" s="173">
        <f>ROUND(E17*N17,2)</f>
        <v>0</v>
      </c>
      <c r="P17" s="173">
        <v>0.22</v>
      </c>
      <c r="Q17" s="173">
        <f>ROUND(E17*P17,2)</f>
        <v>60.06</v>
      </c>
      <c r="R17" s="173"/>
      <c r="S17" s="173" t="s">
        <v>114</v>
      </c>
      <c r="T17" s="173" t="s">
        <v>114</v>
      </c>
      <c r="U17" s="173">
        <v>5.96E-2</v>
      </c>
      <c r="V17" s="173">
        <f>ROUND(E17*U17,2)</f>
        <v>16.27</v>
      </c>
      <c r="W17" s="173"/>
      <c r="X17" s="174" t="s">
        <v>115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116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1" x14ac:dyDescent="0.2">
      <c r="A18" s="155"/>
      <c r="B18" s="156"/>
      <c r="C18" s="185" t="s">
        <v>452</v>
      </c>
      <c r="D18" s="158"/>
      <c r="E18" s="159">
        <v>273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118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68">
        <v>5</v>
      </c>
      <c r="B19" s="169" t="s">
        <v>132</v>
      </c>
      <c r="C19" s="184" t="s">
        <v>133</v>
      </c>
      <c r="D19" s="170" t="s">
        <v>127</v>
      </c>
      <c r="E19" s="171">
        <v>273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21</v>
      </c>
      <c r="M19" s="173">
        <f>G19*(1+L19/100)</f>
        <v>0</v>
      </c>
      <c r="N19" s="173">
        <v>0</v>
      </c>
      <c r="O19" s="173">
        <f>ROUND(E19*N19,2)</f>
        <v>0</v>
      </c>
      <c r="P19" s="173">
        <v>0.66</v>
      </c>
      <c r="Q19" s="173">
        <f>ROUND(E19*P19,2)</f>
        <v>180.18</v>
      </c>
      <c r="R19" s="173"/>
      <c r="S19" s="173" t="s">
        <v>114</v>
      </c>
      <c r="T19" s="173" t="s">
        <v>114</v>
      </c>
      <c r="U19" s="173">
        <v>0.11899999999999999</v>
      </c>
      <c r="V19" s="173">
        <f>ROUND(E19*U19,2)</f>
        <v>32.49</v>
      </c>
      <c r="W19" s="173"/>
      <c r="X19" s="174" t="s">
        <v>115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116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2.5" outlineLevel="1" x14ac:dyDescent="0.2">
      <c r="A20" s="155"/>
      <c r="B20" s="156"/>
      <c r="C20" s="185" t="s">
        <v>134</v>
      </c>
      <c r="D20" s="158"/>
      <c r="E20" s="159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118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85" t="s">
        <v>453</v>
      </c>
      <c r="D21" s="158"/>
      <c r="E21" s="159">
        <v>273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118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8">
        <v>6</v>
      </c>
      <c r="B22" s="169" t="s">
        <v>454</v>
      </c>
      <c r="C22" s="184" t="s">
        <v>455</v>
      </c>
      <c r="D22" s="170" t="s">
        <v>113</v>
      </c>
      <c r="E22" s="171">
        <v>696.18200000000002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21</v>
      </c>
      <c r="M22" s="173">
        <f>G22*(1+L22/100)</f>
        <v>0</v>
      </c>
      <c r="N22" s="173">
        <v>0</v>
      </c>
      <c r="O22" s="173">
        <f>ROUND(E22*N22,2)</f>
        <v>0</v>
      </c>
      <c r="P22" s="173">
        <v>0</v>
      </c>
      <c r="Q22" s="173">
        <f>ROUND(E22*P22,2)</f>
        <v>0</v>
      </c>
      <c r="R22" s="173"/>
      <c r="S22" s="173" t="s">
        <v>114</v>
      </c>
      <c r="T22" s="173" t="s">
        <v>114</v>
      </c>
      <c r="U22" s="173">
        <v>3.5329999999999999</v>
      </c>
      <c r="V22" s="173">
        <f>ROUND(E22*U22,2)</f>
        <v>2459.61</v>
      </c>
      <c r="W22" s="173"/>
      <c r="X22" s="174" t="s">
        <v>115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116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185" t="s">
        <v>456</v>
      </c>
      <c r="D23" s="158"/>
      <c r="E23" s="159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118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55"/>
      <c r="B24" s="156"/>
      <c r="C24" s="185" t="s">
        <v>457</v>
      </c>
      <c r="D24" s="158"/>
      <c r="E24" s="159">
        <v>67.39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118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85" t="s">
        <v>458</v>
      </c>
      <c r="D25" s="158"/>
      <c r="E25" s="159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118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85" t="s">
        <v>459</v>
      </c>
      <c r="D26" s="158"/>
      <c r="E26" s="159">
        <v>20.25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118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86" t="s">
        <v>201</v>
      </c>
      <c r="D27" s="160"/>
      <c r="E27" s="161">
        <v>87.64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118</v>
      </c>
      <c r="AH27" s="148">
        <v>1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85" t="s">
        <v>460</v>
      </c>
      <c r="D28" s="158"/>
      <c r="E28" s="159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118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85" t="s">
        <v>461</v>
      </c>
      <c r="D29" s="158"/>
      <c r="E29" s="159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118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85" t="s">
        <v>462</v>
      </c>
      <c r="D30" s="158"/>
      <c r="E30" s="159">
        <v>9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118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5"/>
      <c r="B31" s="156"/>
      <c r="C31" s="185" t="s">
        <v>463</v>
      </c>
      <c r="D31" s="158"/>
      <c r="E31" s="159">
        <v>7.5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118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185" t="s">
        <v>464</v>
      </c>
      <c r="D32" s="158"/>
      <c r="E32" s="159">
        <v>3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118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185" t="s">
        <v>465</v>
      </c>
      <c r="D33" s="158"/>
      <c r="E33" s="159">
        <v>3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118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85" t="s">
        <v>466</v>
      </c>
      <c r="D34" s="158"/>
      <c r="E34" s="159">
        <v>9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118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185" t="s">
        <v>467</v>
      </c>
      <c r="D35" s="158"/>
      <c r="E35" s="159">
        <v>9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118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85" t="s">
        <v>468</v>
      </c>
      <c r="D36" s="158"/>
      <c r="E36" s="159">
        <v>9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118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55"/>
      <c r="B37" s="156"/>
      <c r="C37" s="185" t="s">
        <v>469</v>
      </c>
      <c r="D37" s="158"/>
      <c r="E37" s="159">
        <v>3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118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185" t="s">
        <v>470</v>
      </c>
      <c r="D38" s="158"/>
      <c r="E38" s="159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118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ht="22.5" outlineLevel="1" x14ac:dyDescent="0.2">
      <c r="A39" s="155"/>
      <c r="B39" s="156"/>
      <c r="C39" s="185" t="s">
        <v>471</v>
      </c>
      <c r="D39" s="158"/>
      <c r="E39" s="159">
        <v>33.28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118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ht="22.5" outlineLevel="1" x14ac:dyDescent="0.2">
      <c r="A40" s="155"/>
      <c r="B40" s="156"/>
      <c r="C40" s="185" t="s">
        <v>472</v>
      </c>
      <c r="D40" s="158"/>
      <c r="E40" s="159">
        <v>342.72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118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ht="22.5" outlineLevel="1" x14ac:dyDescent="0.2">
      <c r="A41" s="155"/>
      <c r="B41" s="156"/>
      <c r="C41" s="185" t="s">
        <v>473</v>
      </c>
      <c r="D41" s="158"/>
      <c r="E41" s="159">
        <v>167.44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118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ht="22.5" outlineLevel="1" x14ac:dyDescent="0.2">
      <c r="A42" s="155"/>
      <c r="B42" s="156"/>
      <c r="C42" s="185" t="s">
        <v>474</v>
      </c>
      <c r="D42" s="158"/>
      <c r="E42" s="159">
        <v>12.6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118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55"/>
      <c r="B43" s="156"/>
      <c r="C43" s="186" t="s">
        <v>201</v>
      </c>
      <c r="D43" s="160"/>
      <c r="E43" s="161">
        <v>608.54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118</v>
      </c>
      <c r="AH43" s="148">
        <v>1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68">
        <v>7</v>
      </c>
      <c r="B44" s="169" t="s">
        <v>475</v>
      </c>
      <c r="C44" s="184" t="s">
        <v>476</v>
      </c>
      <c r="D44" s="170" t="s">
        <v>113</v>
      </c>
      <c r="E44" s="171">
        <v>23.597999999999999</v>
      </c>
      <c r="F44" s="172"/>
      <c r="G44" s="173">
        <f>ROUND(E44*F44,2)</f>
        <v>0</v>
      </c>
      <c r="H44" s="172"/>
      <c r="I44" s="173">
        <f>ROUND(E44*H44,2)</f>
        <v>0</v>
      </c>
      <c r="J44" s="172"/>
      <c r="K44" s="173">
        <f>ROUND(E44*J44,2)</f>
        <v>0</v>
      </c>
      <c r="L44" s="173">
        <v>21</v>
      </c>
      <c r="M44" s="173">
        <f>G44*(1+L44/100)</f>
        <v>0</v>
      </c>
      <c r="N44" s="173">
        <v>0</v>
      </c>
      <c r="O44" s="173">
        <f>ROUND(E44*N44,2)</f>
        <v>0</v>
      </c>
      <c r="P44" s="173">
        <v>0</v>
      </c>
      <c r="Q44" s="173">
        <f>ROUND(E44*P44,2)</f>
        <v>0</v>
      </c>
      <c r="R44" s="173"/>
      <c r="S44" s="173" t="s">
        <v>114</v>
      </c>
      <c r="T44" s="173" t="s">
        <v>114</v>
      </c>
      <c r="U44" s="173">
        <v>0.11</v>
      </c>
      <c r="V44" s="173">
        <f>ROUND(E44*U44,2)</f>
        <v>2.6</v>
      </c>
      <c r="W44" s="173"/>
      <c r="X44" s="174" t="s">
        <v>115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363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85" t="s">
        <v>477</v>
      </c>
      <c r="D45" s="158"/>
      <c r="E45" s="159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118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85" t="s">
        <v>478</v>
      </c>
      <c r="D46" s="158"/>
      <c r="E46" s="159">
        <v>16.850000000000001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118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55"/>
      <c r="B47" s="156"/>
      <c r="C47" s="185" t="s">
        <v>479</v>
      </c>
      <c r="D47" s="158"/>
      <c r="E47" s="159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118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55"/>
      <c r="B48" s="156"/>
      <c r="C48" s="185" t="s">
        <v>480</v>
      </c>
      <c r="D48" s="158"/>
      <c r="E48" s="159">
        <v>6.75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118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68">
        <v>8</v>
      </c>
      <c r="B49" s="169" t="s">
        <v>481</v>
      </c>
      <c r="C49" s="184" t="s">
        <v>482</v>
      </c>
      <c r="D49" s="170" t="s">
        <v>113</v>
      </c>
      <c r="E49" s="171">
        <v>111.24</v>
      </c>
      <c r="F49" s="172"/>
      <c r="G49" s="173">
        <f>ROUND(E49*F49,2)</f>
        <v>0</v>
      </c>
      <c r="H49" s="172"/>
      <c r="I49" s="173">
        <f>ROUND(E49*H49,2)</f>
        <v>0</v>
      </c>
      <c r="J49" s="172"/>
      <c r="K49" s="173">
        <f>ROUND(E49*J49,2)</f>
        <v>0</v>
      </c>
      <c r="L49" s="173">
        <v>21</v>
      </c>
      <c r="M49" s="173">
        <f>G49*(1+L49/100)</f>
        <v>0</v>
      </c>
      <c r="N49" s="173">
        <v>0</v>
      </c>
      <c r="O49" s="173">
        <f>ROUND(E49*N49,2)</f>
        <v>0</v>
      </c>
      <c r="P49" s="173">
        <v>0</v>
      </c>
      <c r="Q49" s="173">
        <f>ROUND(E49*P49,2)</f>
        <v>0</v>
      </c>
      <c r="R49" s="173"/>
      <c r="S49" s="173" t="s">
        <v>114</v>
      </c>
      <c r="T49" s="173" t="s">
        <v>114</v>
      </c>
      <c r="U49" s="173">
        <v>4.3099999999999999E-2</v>
      </c>
      <c r="V49" s="173">
        <f>ROUND(E49*U49,2)</f>
        <v>4.79</v>
      </c>
      <c r="W49" s="173"/>
      <c r="X49" s="174" t="s">
        <v>115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116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185" t="s">
        <v>483</v>
      </c>
      <c r="D50" s="158"/>
      <c r="E50" s="159">
        <v>111.24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118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ht="22.5" outlineLevel="1" x14ac:dyDescent="0.2">
      <c r="A51" s="168">
        <v>9</v>
      </c>
      <c r="B51" s="169" t="s">
        <v>484</v>
      </c>
      <c r="C51" s="184" t="s">
        <v>485</v>
      </c>
      <c r="D51" s="170" t="s">
        <v>113</v>
      </c>
      <c r="E51" s="171">
        <v>249.04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21</v>
      </c>
      <c r="M51" s="173">
        <f>G51*(1+L51/100)</f>
        <v>0</v>
      </c>
      <c r="N51" s="173">
        <v>0</v>
      </c>
      <c r="O51" s="173">
        <f>ROUND(E51*N51,2)</f>
        <v>0</v>
      </c>
      <c r="P51" s="173">
        <v>0</v>
      </c>
      <c r="Q51" s="173">
        <f>ROUND(E51*P51,2)</f>
        <v>0</v>
      </c>
      <c r="R51" s="173"/>
      <c r="S51" s="173" t="s">
        <v>114</v>
      </c>
      <c r="T51" s="173" t="s">
        <v>114</v>
      </c>
      <c r="U51" s="173">
        <v>0.16</v>
      </c>
      <c r="V51" s="173">
        <f>ROUND(E51*U51,2)</f>
        <v>39.85</v>
      </c>
      <c r="W51" s="173"/>
      <c r="X51" s="174" t="s">
        <v>115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116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85" t="s">
        <v>486</v>
      </c>
      <c r="D52" s="158"/>
      <c r="E52" s="159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118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22.5" outlineLevel="1" x14ac:dyDescent="0.2">
      <c r="A53" s="155"/>
      <c r="B53" s="156"/>
      <c r="C53" s="185" t="s">
        <v>487</v>
      </c>
      <c r="D53" s="158"/>
      <c r="E53" s="159">
        <v>174.72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118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ht="22.5" outlineLevel="1" x14ac:dyDescent="0.2">
      <c r="A54" s="155"/>
      <c r="B54" s="156"/>
      <c r="C54" s="185" t="s">
        <v>488</v>
      </c>
      <c r="D54" s="158"/>
      <c r="E54" s="159">
        <v>65.52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118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2.5" outlineLevel="1" x14ac:dyDescent="0.2">
      <c r="A55" s="155"/>
      <c r="B55" s="156"/>
      <c r="C55" s="185" t="s">
        <v>489</v>
      </c>
      <c r="D55" s="158"/>
      <c r="E55" s="159">
        <v>8.8000000000000007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 t="s">
        <v>118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68">
        <v>10</v>
      </c>
      <c r="B56" s="169" t="s">
        <v>490</v>
      </c>
      <c r="C56" s="184" t="s">
        <v>491</v>
      </c>
      <c r="D56" s="170" t="s">
        <v>113</v>
      </c>
      <c r="E56" s="171">
        <v>857.58</v>
      </c>
      <c r="F56" s="172"/>
      <c r="G56" s="173">
        <f>ROUND(E56*F56,2)</f>
        <v>0</v>
      </c>
      <c r="H56" s="172"/>
      <c r="I56" s="173">
        <f>ROUND(E56*H56,2)</f>
        <v>0</v>
      </c>
      <c r="J56" s="172"/>
      <c r="K56" s="173">
        <f>ROUND(E56*J56,2)</f>
        <v>0</v>
      </c>
      <c r="L56" s="173">
        <v>21</v>
      </c>
      <c r="M56" s="173">
        <f>G56*(1+L56/100)</f>
        <v>0</v>
      </c>
      <c r="N56" s="173">
        <v>0</v>
      </c>
      <c r="O56" s="173">
        <f>ROUND(E56*N56,2)</f>
        <v>0</v>
      </c>
      <c r="P56" s="173">
        <v>0</v>
      </c>
      <c r="Q56" s="173">
        <f>ROUND(E56*P56,2)</f>
        <v>0</v>
      </c>
      <c r="R56" s="173"/>
      <c r="S56" s="173" t="s">
        <v>114</v>
      </c>
      <c r="T56" s="173" t="s">
        <v>114</v>
      </c>
      <c r="U56" s="173">
        <v>8.4000000000000005E-2</v>
      </c>
      <c r="V56" s="173">
        <f>ROUND(E56*U56,2)</f>
        <v>72.040000000000006</v>
      </c>
      <c r="W56" s="173"/>
      <c r="X56" s="174" t="s">
        <v>115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116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55"/>
      <c r="B57" s="156"/>
      <c r="C57" s="185" t="s">
        <v>492</v>
      </c>
      <c r="D57" s="158"/>
      <c r="E57" s="159">
        <v>857.58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118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ht="22.5" outlineLevel="1" x14ac:dyDescent="0.2">
      <c r="A58" s="168">
        <v>11</v>
      </c>
      <c r="B58" s="169" t="s">
        <v>141</v>
      </c>
      <c r="C58" s="184" t="s">
        <v>142</v>
      </c>
      <c r="D58" s="170" t="s">
        <v>113</v>
      </c>
      <c r="E58" s="171">
        <v>968.82</v>
      </c>
      <c r="F58" s="172"/>
      <c r="G58" s="173">
        <f>ROUND(E58*F58,2)</f>
        <v>0</v>
      </c>
      <c r="H58" s="172"/>
      <c r="I58" s="173">
        <f>ROUND(E58*H58,2)</f>
        <v>0</v>
      </c>
      <c r="J58" s="172"/>
      <c r="K58" s="173">
        <f>ROUND(E58*J58,2)</f>
        <v>0</v>
      </c>
      <c r="L58" s="173">
        <v>21</v>
      </c>
      <c r="M58" s="173">
        <f>G58*(1+L58/100)</f>
        <v>0</v>
      </c>
      <c r="N58" s="173">
        <v>0</v>
      </c>
      <c r="O58" s="173">
        <f>ROUND(E58*N58,2)</f>
        <v>0</v>
      </c>
      <c r="P58" s="173">
        <v>0</v>
      </c>
      <c r="Q58" s="173">
        <f>ROUND(E58*P58,2)</f>
        <v>0</v>
      </c>
      <c r="R58" s="173"/>
      <c r="S58" s="173" t="s">
        <v>114</v>
      </c>
      <c r="T58" s="173" t="s">
        <v>114</v>
      </c>
      <c r="U58" s="173">
        <v>0.01</v>
      </c>
      <c r="V58" s="173">
        <f>ROUND(E58*U58,2)</f>
        <v>9.69</v>
      </c>
      <c r="W58" s="173"/>
      <c r="X58" s="174" t="s">
        <v>115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116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ht="22.5" outlineLevel="1" x14ac:dyDescent="0.2">
      <c r="A59" s="155"/>
      <c r="B59" s="156"/>
      <c r="C59" s="185" t="s">
        <v>493</v>
      </c>
      <c r="D59" s="158"/>
      <c r="E59" s="159">
        <v>968.82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118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68">
        <v>12</v>
      </c>
      <c r="B60" s="169" t="s">
        <v>145</v>
      </c>
      <c r="C60" s="184" t="s">
        <v>146</v>
      </c>
      <c r="D60" s="170" t="s">
        <v>113</v>
      </c>
      <c r="E60" s="171">
        <v>2906.46</v>
      </c>
      <c r="F60" s="172"/>
      <c r="G60" s="173">
        <f>ROUND(E60*F60,2)</f>
        <v>0</v>
      </c>
      <c r="H60" s="172"/>
      <c r="I60" s="173">
        <f>ROUND(E60*H60,2)</f>
        <v>0</v>
      </c>
      <c r="J60" s="172"/>
      <c r="K60" s="173">
        <f>ROUND(E60*J60,2)</f>
        <v>0</v>
      </c>
      <c r="L60" s="173">
        <v>21</v>
      </c>
      <c r="M60" s="173">
        <f>G60*(1+L60/100)</f>
        <v>0</v>
      </c>
      <c r="N60" s="173">
        <v>0</v>
      </c>
      <c r="O60" s="173">
        <f>ROUND(E60*N60,2)</f>
        <v>0</v>
      </c>
      <c r="P60" s="173">
        <v>0</v>
      </c>
      <c r="Q60" s="173">
        <f>ROUND(E60*P60,2)</f>
        <v>0</v>
      </c>
      <c r="R60" s="173"/>
      <c r="S60" s="173" t="s">
        <v>114</v>
      </c>
      <c r="T60" s="173" t="s">
        <v>114</v>
      </c>
      <c r="U60" s="173">
        <v>0</v>
      </c>
      <c r="V60" s="173">
        <f>ROUND(E60*U60,2)</f>
        <v>0</v>
      </c>
      <c r="W60" s="173"/>
      <c r="X60" s="174" t="s">
        <v>115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363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ht="22.5" outlineLevel="1" x14ac:dyDescent="0.2">
      <c r="A61" s="155"/>
      <c r="B61" s="156"/>
      <c r="C61" s="185" t="s">
        <v>494</v>
      </c>
      <c r="D61" s="158"/>
      <c r="E61" s="159">
        <v>2906.46</v>
      </c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118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68">
        <v>13</v>
      </c>
      <c r="B62" s="169" t="s">
        <v>148</v>
      </c>
      <c r="C62" s="184" t="s">
        <v>149</v>
      </c>
      <c r="D62" s="170" t="s">
        <v>113</v>
      </c>
      <c r="E62" s="171">
        <v>968.82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21</v>
      </c>
      <c r="M62" s="173">
        <f>G62*(1+L62/100)</f>
        <v>0</v>
      </c>
      <c r="N62" s="173">
        <v>0</v>
      </c>
      <c r="O62" s="173">
        <f>ROUND(E62*N62,2)</f>
        <v>0</v>
      </c>
      <c r="P62" s="173">
        <v>0</v>
      </c>
      <c r="Q62" s="173">
        <f>ROUND(E62*P62,2)</f>
        <v>0</v>
      </c>
      <c r="R62" s="173"/>
      <c r="S62" s="173" t="s">
        <v>114</v>
      </c>
      <c r="T62" s="173" t="s">
        <v>114</v>
      </c>
      <c r="U62" s="173">
        <v>0</v>
      </c>
      <c r="V62" s="173">
        <f>ROUND(E62*U62,2)</f>
        <v>0</v>
      </c>
      <c r="W62" s="173"/>
      <c r="X62" s="174" t="s">
        <v>115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116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185" t="s">
        <v>495</v>
      </c>
      <c r="D63" s="158"/>
      <c r="E63" s="159">
        <v>968.82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118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68">
        <v>14</v>
      </c>
      <c r="B64" s="169" t="s">
        <v>155</v>
      </c>
      <c r="C64" s="184" t="s">
        <v>156</v>
      </c>
      <c r="D64" s="170" t="s">
        <v>157</v>
      </c>
      <c r="E64" s="171">
        <v>79</v>
      </c>
      <c r="F64" s="172"/>
      <c r="G64" s="173">
        <f>ROUND(E64*F64,2)</f>
        <v>0</v>
      </c>
      <c r="H64" s="172"/>
      <c r="I64" s="173">
        <f>ROUND(E64*H64,2)</f>
        <v>0</v>
      </c>
      <c r="J64" s="172"/>
      <c r="K64" s="173">
        <f>ROUND(E64*J64,2)</f>
        <v>0</v>
      </c>
      <c r="L64" s="173">
        <v>21</v>
      </c>
      <c r="M64" s="173">
        <f>G64*(1+L64/100)</f>
        <v>0</v>
      </c>
      <c r="N64" s="173">
        <v>0</v>
      </c>
      <c r="O64" s="173">
        <f>ROUND(E64*N64,2)</f>
        <v>0</v>
      </c>
      <c r="P64" s="173">
        <v>0.27</v>
      </c>
      <c r="Q64" s="173">
        <f>ROUND(E64*P64,2)</f>
        <v>21.33</v>
      </c>
      <c r="R64" s="173"/>
      <c r="S64" s="173" t="s">
        <v>114</v>
      </c>
      <c r="T64" s="173" t="s">
        <v>114</v>
      </c>
      <c r="U64" s="173">
        <v>0.123</v>
      </c>
      <c r="V64" s="173">
        <f>ROUND(E64*U64,2)</f>
        <v>9.7200000000000006</v>
      </c>
      <c r="W64" s="173"/>
      <c r="X64" s="174" t="s">
        <v>115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116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85" t="s">
        <v>158</v>
      </c>
      <c r="D65" s="158"/>
      <c r="E65" s="159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8"/>
      <c r="Z65" s="148"/>
      <c r="AA65" s="148"/>
      <c r="AB65" s="148"/>
      <c r="AC65" s="148"/>
      <c r="AD65" s="148"/>
      <c r="AE65" s="148"/>
      <c r="AF65" s="148"/>
      <c r="AG65" s="148" t="s">
        <v>118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55"/>
      <c r="B66" s="156"/>
      <c r="C66" s="185" t="s">
        <v>496</v>
      </c>
      <c r="D66" s="158"/>
      <c r="E66" s="159">
        <v>11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118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55"/>
      <c r="B67" s="156"/>
      <c r="C67" s="185" t="s">
        <v>497</v>
      </c>
      <c r="D67" s="158"/>
      <c r="E67" s="159">
        <v>68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8"/>
      <c r="Z67" s="148"/>
      <c r="AA67" s="148"/>
      <c r="AB67" s="148"/>
      <c r="AC67" s="148"/>
      <c r="AD67" s="148"/>
      <c r="AE67" s="148"/>
      <c r="AF67" s="148"/>
      <c r="AG67" s="148" t="s">
        <v>118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68">
        <v>15</v>
      </c>
      <c r="B68" s="169" t="s">
        <v>498</v>
      </c>
      <c r="C68" s="184" t="s">
        <v>499</v>
      </c>
      <c r="D68" s="170" t="s">
        <v>127</v>
      </c>
      <c r="E68" s="171">
        <v>12</v>
      </c>
      <c r="F68" s="172"/>
      <c r="G68" s="173">
        <f>ROUND(E68*F68,2)</f>
        <v>0</v>
      </c>
      <c r="H68" s="172"/>
      <c r="I68" s="173">
        <f>ROUND(E68*H68,2)</f>
        <v>0</v>
      </c>
      <c r="J68" s="172"/>
      <c r="K68" s="173">
        <f>ROUND(E68*J68,2)</f>
        <v>0</v>
      </c>
      <c r="L68" s="173">
        <v>21</v>
      </c>
      <c r="M68" s="173">
        <f>G68*(1+L68/100)</f>
        <v>0</v>
      </c>
      <c r="N68" s="173">
        <v>0</v>
      </c>
      <c r="O68" s="173">
        <f>ROUND(E68*N68,2)</f>
        <v>0</v>
      </c>
      <c r="P68" s="173">
        <v>0.2</v>
      </c>
      <c r="Q68" s="173">
        <f>ROUND(E68*P68,2)</f>
        <v>2.4</v>
      </c>
      <c r="R68" s="173"/>
      <c r="S68" s="173" t="s">
        <v>114</v>
      </c>
      <c r="T68" s="173" t="s">
        <v>114</v>
      </c>
      <c r="U68" s="173">
        <v>0.1</v>
      </c>
      <c r="V68" s="173">
        <f>ROUND(E68*U68,2)</f>
        <v>1.2</v>
      </c>
      <c r="W68" s="173"/>
      <c r="X68" s="174" t="s">
        <v>115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116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85" t="s">
        <v>500</v>
      </c>
      <c r="D69" s="158"/>
      <c r="E69" s="159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118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55"/>
      <c r="B70" s="156"/>
      <c r="C70" s="185" t="s">
        <v>501</v>
      </c>
      <c r="D70" s="158"/>
      <c r="E70" s="159">
        <v>12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118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68">
        <v>16</v>
      </c>
      <c r="B71" s="169" t="s">
        <v>151</v>
      </c>
      <c r="C71" s="184" t="s">
        <v>152</v>
      </c>
      <c r="D71" s="170" t="s">
        <v>127</v>
      </c>
      <c r="E71" s="171">
        <v>12</v>
      </c>
      <c r="F71" s="172"/>
      <c r="G71" s="173">
        <f>ROUND(E71*F71,2)</f>
        <v>0</v>
      </c>
      <c r="H71" s="172"/>
      <c r="I71" s="173">
        <f>ROUND(E71*H71,2)</f>
        <v>0</v>
      </c>
      <c r="J71" s="172"/>
      <c r="K71" s="173">
        <f>ROUND(E71*J71,2)</f>
        <v>0</v>
      </c>
      <c r="L71" s="173">
        <v>21</v>
      </c>
      <c r="M71" s="173">
        <f>G71*(1+L71/100)</f>
        <v>0</v>
      </c>
      <c r="N71" s="173">
        <v>0</v>
      </c>
      <c r="O71" s="173">
        <f>ROUND(E71*N71,2)</f>
        <v>0</v>
      </c>
      <c r="P71" s="173">
        <v>0.22500000000000001</v>
      </c>
      <c r="Q71" s="173">
        <f>ROUND(E71*P71,2)</f>
        <v>2.7</v>
      </c>
      <c r="R71" s="173"/>
      <c r="S71" s="173" t="s">
        <v>114</v>
      </c>
      <c r="T71" s="173" t="s">
        <v>114</v>
      </c>
      <c r="U71" s="173">
        <v>0.14199999999999999</v>
      </c>
      <c r="V71" s="173">
        <f>ROUND(E71*U71,2)</f>
        <v>1.7</v>
      </c>
      <c r="W71" s="173"/>
      <c r="X71" s="174" t="s">
        <v>115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116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ht="22.5" outlineLevel="1" x14ac:dyDescent="0.2">
      <c r="A72" s="155"/>
      <c r="B72" s="156"/>
      <c r="C72" s="185" t="s">
        <v>502</v>
      </c>
      <c r="D72" s="158"/>
      <c r="E72" s="159">
        <v>12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118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68">
        <v>17</v>
      </c>
      <c r="B73" s="169" t="s">
        <v>160</v>
      </c>
      <c r="C73" s="184" t="s">
        <v>161</v>
      </c>
      <c r="D73" s="170" t="s">
        <v>113</v>
      </c>
      <c r="E73" s="171">
        <v>752.1</v>
      </c>
      <c r="F73" s="172"/>
      <c r="G73" s="173">
        <f>ROUND(E73*F73,2)</f>
        <v>0</v>
      </c>
      <c r="H73" s="172"/>
      <c r="I73" s="173">
        <f>ROUND(E73*H73,2)</f>
        <v>0</v>
      </c>
      <c r="J73" s="172"/>
      <c r="K73" s="173">
        <f>ROUND(E73*J73,2)</f>
        <v>0</v>
      </c>
      <c r="L73" s="173">
        <v>21</v>
      </c>
      <c r="M73" s="173">
        <f>G73*(1+L73/100)</f>
        <v>0</v>
      </c>
      <c r="N73" s="173">
        <v>0</v>
      </c>
      <c r="O73" s="173">
        <f>ROUND(E73*N73,2)</f>
        <v>0</v>
      </c>
      <c r="P73" s="173">
        <v>0</v>
      </c>
      <c r="Q73" s="173">
        <f>ROUND(E73*P73,2)</f>
        <v>0</v>
      </c>
      <c r="R73" s="173"/>
      <c r="S73" s="173" t="s">
        <v>114</v>
      </c>
      <c r="T73" s="173" t="s">
        <v>114</v>
      </c>
      <c r="U73" s="173">
        <v>0.2</v>
      </c>
      <c r="V73" s="173">
        <f>ROUND(E73*U73,2)</f>
        <v>150.41999999999999</v>
      </c>
      <c r="W73" s="173"/>
      <c r="X73" s="174" t="s">
        <v>115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116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85" t="s">
        <v>503</v>
      </c>
      <c r="D74" s="158"/>
      <c r="E74" s="159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118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55"/>
      <c r="B75" s="156"/>
      <c r="C75" s="185" t="s">
        <v>504</v>
      </c>
      <c r="D75" s="158"/>
      <c r="E75" s="159">
        <v>16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118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55"/>
      <c r="B76" s="156"/>
      <c r="C76" s="185" t="s">
        <v>505</v>
      </c>
      <c r="D76" s="158"/>
      <c r="E76" s="159">
        <v>66.5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8"/>
      <c r="Z76" s="148"/>
      <c r="AA76" s="148"/>
      <c r="AB76" s="148"/>
      <c r="AC76" s="148"/>
      <c r="AD76" s="148"/>
      <c r="AE76" s="148"/>
      <c r="AF76" s="148"/>
      <c r="AG76" s="148" t="s">
        <v>118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85" t="s">
        <v>506</v>
      </c>
      <c r="D77" s="158"/>
      <c r="E77" s="159">
        <v>26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118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ht="22.5" outlineLevel="1" x14ac:dyDescent="0.2">
      <c r="A78" s="155"/>
      <c r="B78" s="156"/>
      <c r="C78" s="185" t="s">
        <v>507</v>
      </c>
      <c r="D78" s="158"/>
      <c r="E78" s="159">
        <v>643.6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118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68">
        <v>18</v>
      </c>
      <c r="B79" s="169" t="s">
        <v>164</v>
      </c>
      <c r="C79" s="184" t="s">
        <v>165</v>
      </c>
      <c r="D79" s="170" t="s">
        <v>166</v>
      </c>
      <c r="E79" s="171">
        <v>1353.78</v>
      </c>
      <c r="F79" s="172"/>
      <c r="G79" s="173">
        <f>ROUND(E79*F79,2)</f>
        <v>0</v>
      </c>
      <c r="H79" s="172"/>
      <c r="I79" s="173">
        <f>ROUND(E79*H79,2)</f>
        <v>0</v>
      </c>
      <c r="J79" s="172"/>
      <c r="K79" s="173">
        <f>ROUND(E79*J79,2)</f>
        <v>0</v>
      </c>
      <c r="L79" s="173">
        <v>21</v>
      </c>
      <c r="M79" s="173">
        <f>G79*(1+L79/100)</f>
        <v>0</v>
      </c>
      <c r="N79" s="173">
        <v>1</v>
      </c>
      <c r="O79" s="173">
        <f>ROUND(E79*N79,2)</f>
        <v>1353.78</v>
      </c>
      <c r="P79" s="173">
        <v>0</v>
      </c>
      <c r="Q79" s="173">
        <f>ROUND(E79*P79,2)</f>
        <v>0</v>
      </c>
      <c r="R79" s="173" t="s">
        <v>167</v>
      </c>
      <c r="S79" s="173" t="s">
        <v>114</v>
      </c>
      <c r="T79" s="173" t="s">
        <v>114</v>
      </c>
      <c r="U79" s="173">
        <v>0</v>
      </c>
      <c r="V79" s="173">
        <f>ROUND(E79*U79,2)</f>
        <v>0</v>
      </c>
      <c r="W79" s="173"/>
      <c r="X79" s="174" t="s">
        <v>168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169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55"/>
      <c r="B80" s="156"/>
      <c r="C80" s="185" t="s">
        <v>508</v>
      </c>
      <c r="D80" s="158"/>
      <c r="E80" s="159">
        <v>1353.78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118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68">
        <v>19</v>
      </c>
      <c r="B81" s="169" t="s">
        <v>171</v>
      </c>
      <c r="C81" s="184" t="s">
        <v>172</v>
      </c>
      <c r="D81" s="170" t="s">
        <v>113</v>
      </c>
      <c r="E81" s="171">
        <v>25.65</v>
      </c>
      <c r="F81" s="172"/>
      <c r="G81" s="173">
        <f>ROUND(E81*F81,2)</f>
        <v>0</v>
      </c>
      <c r="H81" s="172"/>
      <c r="I81" s="173">
        <f>ROUND(E81*H81,2)</f>
        <v>0</v>
      </c>
      <c r="J81" s="172"/>
      <c r="K81" s="173">
        <f>ROUND(E81*J81,2)</f>
        <v>0</v>
      </c>
      <c r="L81" s="173">
        <v>21</v>
      </c>
      <c r="M81" s="173">
        <f>G81*(1+L81/100)</f>
        <v>0</v>
      </c>
      <c r="N81" s="173">
        <v>0</v>
      </c>
      <c r="O81" s="173">
        <f>ROUND(E81*N81,2)</f>
        <v>0</v>
      </c>
      <c r="P81" s="173">
        <v>0</v>
      </c>
      <c r="Q81" s="173">
        <f>ROUND(E81*P81,2)</f>
        <v>0</v>
      </c>
      <c r="R81" s="173"/>
      <c r="S81" s="173" t="s">
        <v>114</v>
      </c>
      <c r="T81" s="173" t="s">
        <v>114</v>
      </c>
      <c r="U81" s="173">
        <v>6.7000000000000004E-2</v>
      </c>
      <c r="V81" s="173">
        <f>ROUND(E81*U81,2)</f>
        <v>1.72</v>
      </c>
      <c r="W81" s="173"/>
      <c r="X81" s="174" t="s">
        <v>115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116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55"/>
      <c r="B82" s="156"/>
      <c r="C82" s="185" t="s">
        <v>450</v>
      </c>
      <c r="D82" s="158"/>
      <c r="E82" s="159">
        <v>25.65</v>
      </c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8"/>
      <c r="Z82" s="148"/>
      <c r="AA82" s="148"/>
      <c r="AB82" s="148"/>
      <c r="AC82" s="148"/>
      <c r="AD82" s="148"/>
      <c r="AE82" s="148"/>
      <c r="AF82" s="148"/>
      <c r="AG82" s="148" t="s">
        <v>118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68">
        <v>20</v>
      </c>
      <c r="B83" s="169" t="s">
        <v>173</v>
      </c>
      <c r="C83" s="184" t="s">
        <v>174</v>
      </c>
      <c r="D83" s="170" t="s">
        <v>127</v>
      </c>
      <c r="E83" s="171">
        <v>171</v>
      </c>
      <c r="F83" s="172"/>
      <c r="G83" s="173">
        <f>ROUND(E83*F83,2)</f>
        <v>0</v>
      </c>
      <c r="H83" s="172"/>
      <c r="I83" s="173">
        <f>ROUND(E83*H83,2)</f>
        <v>0</v>
      </c>
      <c r="J83" s="172"/>
      <c r="K83" s="173">
        <f>ROUND(E83*J83,2)</f>
        <v>0</v>
      </c>
      <c r="L83" s="173">
        <v>21</v>
      </c>
      <c r="M83" s="173">
        <f>G83*(1+L83/100)</f>
        <v>0</v>
      </c>
      <c r="N83" s="173">
        <v>0</v>
      </c>
      <c r="O83" s="173">
        <f>ROUND(E83*N83,2)</f>
        <v>0</v>
      </c>
      <c r="P83" s="173">
        <v>0</v>
      </c>
      <c r="Q83" s="173">
        <f>ROUND(E83*P83,2)</f>
        <v>0</v>
      </c>
      <c r="R83" s="173"/>
      <c r="S83" s="173" t="s">
        <v>114</v>
      </c>
      <c r="T83" s="173" t="s">
        <v>114</v>
      </c>
      <c r="U83" s="173">
        <v>0.17699999999999999</v>
      </c>
      <c r="V83" s="173">
        <f>ROUND(E83*U83,2)</f>
        <v>30.27</v>
      </c>
      <c r="W83" s="173"/>
      <c r="X83" s="174" t="s">
        <v>115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116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85" t="s">
        <v>509</v>
      </c>
      <c r="D84" s="158"/>
      <c r="E84" s="159">
        <v>171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118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68">
        <v>21</v>
      </c>
      <c r="B85" s="169" t="s">
        <v>176</v>
      </c>
      <c r="C85" s="184" t="s">
        <v>177</v>
      </c>
      <c r="D85" s="170" t="s">
        <v>127</v>
      </c>
      <c r="E85" s="171">
        <v>171</v>
      </c>
      <c r="F85" s="172"/>
      <c r="G85" s="173">
        <f>ROUND(E85*F85,2)</f>
        <v>0</v>
      </c>
      <c r="H85" s="172"/>
      <c r="I85" s="173">
        <f>ROUND(E85*H85,2)</f>
        <v>0</v>
      </c>
      <c r="J85" s="172"/>
      <c r="K85" s="173">
        <f>ROUND(E85*J85,2)</f>
        <v>0</v>
      </c>
      <c r="L85" s="173">
        <v>21</v>
      </c>
      <c r="M85" s="173">
        <f>G85*(1+L85/100)</f>
        <v>0</v>
      </c>
      <c r="N85" s="173">
        <v>0</v>
      </c>
      <c r="O85" s="173">
        <f>ROUND(E85*N85,2)</f>
        <v>0</v>
      </c>
      <c r="P85" s="173">
        <v>0</v>
      </c>
      <c r="Q85" s="173">
        <f>ROUND(E85*P85,2)</f>
        <v>0</v>
      </c>
      <c r="R85" s="173"/>
      <c r="S85" s="173" t="s">
        <v>114</v>
      </c>
      <c r="T85" s="173" t="s">
        <v>114</v>
      </c>
      <c r="U85" s="173">
        <v>0.06</v>
      </c>
      <c r="V85" s="173">
        <f>ROUND(E85*U85,2)</f>
        <v>10.26</v>
      </c>
      <c r="W85" s="173"/>
      <c r="X85" s="174" t="s">
        <v>115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116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55"/>
      <c r="B86" s="156"/>
      <c r="C86" s="185" t="s">
        <v>510</v>
      </c>
      <c r="D86" s="158"/>
      <c r="E86" s="159">
        <v>171</v>
      </c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8"/>
      <c r="Z86" s="148"/>
      <c r="AA86" s="148"/>
      <c r="AB86" s="148"/>
      <c r="AC86" s="148"/>
      <c r="AD86" s="148"/>
      <c r="AE86" s="148"/>
      <c r="AF86" s="148"/>
      <c r="AG86" s="148" t="s">
        <v>118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68">
        <v>22</v>
      </c>
      <c r="B87" s="169" t="s">
        <v>179</v>
      </c>
      <c r="C87" s="184" t="s">
        <v>180</v>
      </c>
      <c r="D87" s="170" t="s">
        <v>181</v>
      </c>
      <c r="E87" s="171">
        <v>5.6429999999999998</v>
      </c>
      <c r="F87" s="172"/>
      <c r="G87" s="173">
        <f>ROUND(E87*F87,2)</f>
        <v>0</v>
      </c>
      <c r="H87" s="172"/>
      <c r="I87" s="173">
        <f>ROUND(E87*H87,2)</f>
        <v>0</v>
      </c>
      <c r="J87" s="172"/>
      <c r="K87" s="173">
        <f>ROUND(E87*J87,2)</f>
        <v>0</v>
      </c>
      <c r="L87" s="173">
        <v>21</v>
      </c>
      <c r="M87" s="173">
        <f>G87*(1+L87/100)</f>
        <v>0</v>
      </c>
      <c r="N87" s="173">
        <v>1E-3</v>
      </c>
      <c r="O87" s="173">
        <f>ROUND(E87*N87,2)</f>
        <v>0.01</v>
      </c>
      <c r="P87" s="173">
        <v>0</v>
      </c>
      <c r="Q87" s="173">
        <f>ROUND(E87*P87,2)</f>
        <v>0</v>
      </c>
      <c r="R87" s="173" t="s">
        <v>167</v>
      </c>
      <c r="S87" s="173" t="s">
        <v>114</v>
      </c>
      <c r="T87" s="173" t="s">
        <v>114</v>
      </c>
      <c r="U87" s="173">
        <v>0</v>
      </c>
      <c r="V87" s="173">
        <f>ROUND(E87*U87,2)</f>
        <v>0</v>
      </c>
      <c r="W87" s="173"/>
      <c r="X87" s="174" t="s">
        <v>168</v>
      </c>
      <c r="Y87" s="148"/>
      <c r="Z87" s="148"/>
      <c r="AA87" s="148"/>
      <c r="AB87" s="148"/>
      <c r="AC87" s="148"/>
      <c r="AD87" s="148"/>
      <c r="AE87" s="148"/>
      <c r="AF87" s="148"/>
      <c r="AG87" s="148" t="s">
        <v>169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55"/>
      <c r="B88" s="156"/>
      <c r="C88" s="185" t="s">
        <v>511</v>
      </c>
      <c r="D88" s="158"/>
      <c r="E88" s="159">
        <v>5.13</v>
      </c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8"/>
      <c r="Z88" s="148"/>
      <c r="AA88" s="148"/>
      <c r="AB88" s="148"/>
      <c r="AC88" s="148"/>
      <c r="AD88" s="148"/>
      <c r="AE88" s="148"/>
      <c r="AF88" s="148"/>
      <c r="AG88" s="148" t="s">
        <v>118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55"/>
      <c r="B89" s="156"/>
      <c r="C89" s="185" t="s">
        <v>512</v>
      </c>
      <c r="D89" s="158"/>
      <c r="E89" s="159">
        <v>0.51</v>
      </c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118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68">
        <v>23</v>
      </c>
      <c r="B90" s="169" t="s">
        <v>513</v>
      </c>
      <c r="C90" s="184" t="s">
        <v>514</v>
      </c>
      <c r="D90" s="170" t="s">
        <v>113</v>
      </c>
      <c r="E90" s="171">
        <v>36.799999999999997</v>
      </c>
      <c r="F90" s="172"/>
      <c r="G90" s="173">
        <f>ROUND(E90*F90,2)</f>
        <v>0</v>
      </c>
      <c r="H90" s="172"/>
      <c r="I90" s="173">
        <f>ROUND(E90*H90,2)</f>
        <v>0</v>
      </c>
      <c r="J90" s="172"/>
      <c r="K90" s="173">
        <f>ROUND(E90*J90,2)</f>
        <v>0</v>
      </c>
      <c r="L90" s="173">
        <v>21</v>
      </c>
      <c r="M90" s="173">
        <f>G90*(1+L90/100)</f>
        <v>0</v>
      </c>
      <c r="N90" s="173">
        <v>1.8907700000000001</v>
      </c>
      <c r="O90" s="173">
        <f>ROUND(E90*N90,2)</f>
        <v>69.58</v>
      </c>
      <c r="P90" s="173">
        <v>0</v>
      </c>
      <c r="Q90" s="173">
        <f>ROUND(E90*P90,2)</f>
        <v>0</v>
      </c>
      <c r="R90" s="173"/>
      <c r="S90" s="173" t="s">
        <v>114</v>
      </c>
      <c r="T90" s="173" t="s">
        <v>114</v>
      </c>
      <c r="U90" s="173">
        <v>1.7</v>
      </c>
      <c r="V90" s="173">
        <f>ROUND(E90*U90,2)</f>
        <v>62.56</v>
      </c>
      <c r="W90" s="173"/>
      <c r="X90" s="174" t="s">
        <v>115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363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ht="22.5" outlineLevel="1" x14ac:dyDescent="0.2">
      <c r="A91" s="155"/>
      <c r="B91" s="156"/>
      <c r="C91" s="185" t="s">
        <v>515</v>
      </c>
      <c r="D91" s="158"/>
      <c r="E91" s="159">
        <v>36.799999999999997</v>
      </c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118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ht="22.5" outlineLevel="1" x14ac:dyDescent="0.2">
      <c r="A92" s="168">
        <v>24</v>
      </c>
      <c r="B92" s="169" t="s">
        <v>516</v>
      </c>
      <c r="C92" s="184" t="s">
        <v>517</v>
      </c>
      <c r="D92" s="170" t="s">
        <v>113</v>
      </c>
      <c r="E92" s="171">
        <v>183</v>
      </c>
      <c r="F92" s="172"/>
      <c r="G92" s="173">
        <f>ROUND(E92*F92,2)</f>
        <v>0</v>
      </c>
      <c r="H92" s="172"/>
      <c r="I92" s="173">
        <f>ROUND(E92*H92,2)</f>
        <v>0</v>
      </c>
      <c r="J92" s="172"/>
      <c r="K92" s="173">
        <f>ROUND(E92*J92,2)</f>
        <v>0</v>
      </c>
      <c r="L92" s="173">
        <v>21</v>
      </c>
      <c r="M92" s="173">
        <f>G92*(1+L92/100)</f>
        <v>0</v>
      </c>
      <c r="N92" s="173">
        <v>1.7</v>
      </c>
      <c r="O92" s="173">
        <f>ROUND(E92*N92,2)</f>
        <v>311.10000000000002</v>
      </c>
      <c r="P92" s="173">
        <v>0</v>
      </c>
      <c r="Q92" s="173">
        <f>ROUND(E92*P92,2)</f>
        <v>0</v>
      </c>
      <c r="R92" s="173"/>
      <c r="S92" s="173" t="s">
        <v>114</v>
      </c>
      <c r="T92" s="173" t="s">
        <v>114</v>
      </c>
      <c r="U92" s="173">
        <v>1.59</v>
      </c>
      <c r="V92" s="173">
        <f>ROUND(E92*U92,2)</f>
        <v>290.97000000000003</v>
      </c>
      <c r="W92" s="173"/>
      <c r="X92" s="174" t="s">
        <v>115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363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ht="22.5" outlineLevel="1" x14ac:dyDescent="0.2">
      <c r="A93" s="155"/>
      <c r="B93" s="156"/>
      <c r="C93" s="185" t="s">
        <v>518</v>
      </c>
      <c r="D93" s="158"/>
      <c r="E93" s="159">
        <v>183</v>
      </c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118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75">
        <v>25</v>
      </c>
      <c r="B94" s="176" t="s">
        <v>519</v>
      </c>
      <c r="C94" s="187" t="s">
        <v>520</v>
      </c>
      <c r="D94" s="177" t="s">
        <v>127</v>
      </c>
      <c r="E94" s="178">
        <v>871</v>
      </c>
      <c r="F94" s="179"/>
      <c r="G94" s="180">
        <f>ROUND(E94*F94,2)</f>
        <v>0</v>
      </c>
      <c r="H94" s="179"/>
      <c r="I94" s="180">
        <f>ROUND(E94*H94,2)</f>
        <v>0</v>
      </c>
      <c r="J94" s="179"/>
      <c r="K94" s="180">
        <f>ROUND(E94*J94,2)</f>
        <v>0</v>
      </c>
      <c r="L94" s="180">
        <v>21</v>
      </c>
      <c r="M94" s="180">
        <f>G94*(1+L94/100)</f>
        <v>0</v>
      </c>
      <c r="N94" s="180">
        <v>8.5999999999999998E-4</v>
      </c>
      <c r="O94" s="180">
        <f>ROUND(E94*N94,2)</f>
        <v>0.75</v>
      </c>
      <c r="P94" s="180">
        <v>0</v>
      </c>
      <c r="Q94" s="180">
        <f>ROUND(E94*P94,2)</f>
        <v>0</v>
      </c>
      <c r="R94" s="180"/>
      <c r="S94" s="180" t="s">
        <v>114</v>
      </c>
      <c r="T94" s="180" t="s">
        <v>114</v>
      </c>
      <c r="U94" s="180">
        <v>0.47899999999999998</v>
      </c>
      <c r="V94" s="180">
        <f>ROUND(E94*U94,2)</f>
        <v>417.21</v>
      </c>
      <c r="W94" s="180"/>
      <c r="X94" s="181" t="s">
        <v>115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363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75">
        <v>26</v>
      </c>
      <c r="B95" s="176" t="s">
        <v>521</v>
      </c>
      <c r="C95" s="187" t="s">
        <v>522</v>
      </c>
      <c r="D95" s="177" t="s">
        <v>127</v>
      </c>
      <c r="E95" s="178">
        <v>871</v>
      </c>
      <c r="F95" s="179"/>
      <c r="G95" s="180">
        <f>ROUND(E95*F95,2)</f>
        <v>0</v>
      </c>
      <c r="H95" s="179"/>
      <c r="I95" s="180">
        <f>ROUND(E95*H95,2)</f>
        <v>0</v>
      </c>
      <c r="J95" s="179"/>
      <c r="K95" s="180">
        <f>ROUND(E95*J95,2)</f>
        <v>0</v>
      </c>
      <c r="L95" s="180">
        <v>21</v>
      </c>
      <c r="M95" s="180">
        <f>G95*(1+L95/100)</f>
        <v>0</v>
      </c>
      <c r="N95" s="180">
        <v>0</v>
      </c>
      <c r="O95" s="180">
        <f>ROUND(E95*N95,2)</f>
        <v>0</v>
      </c>
      <c r="P95" s="180">
        <v>0</v>
      </c>
      <c r="Q95" s="180">
        <f>ROUND(E95*P95,2)</f>
        <v>0</v>
      </c>
      <c r="R95" s="180"/>
      <c r="S95" s="180" t="s">
        <v>114</v>
      </c>
      <c r="T95" s="180" t="s">
        <v>114</v>
      </c>
      <c r="U95" s="180">
        <v>0.32700000000000001</v>
      </c>
      <c r="V95" s="180">
        <f>ROUND(E95*U95,2)</f>
        <v>284.82</v>
      </c>
      <c r="W95" s="180"/>
      <c r="X95" s="181" t="s">
        <v>115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363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68">
        <v>27</v>
      </c>
      <c r="B96" s="169" t="s">
        <v>523</v>
      </c>
      <c r="C96" s="184" t="s">
        <v>524</v>
      </c>
      <c r="D96" s="170" t="s">
        <v>525</v>
      </c>
      <c r="E96" s="171">
        <v>96</v>
      </c>
      <c r="F96" s="172"/>
      <c r="G96" s="173">
        <f>ROUND(E96*F96,2)</f>
        <v>0</v>
      </c>
      <c r="H96" s="172"/>
      <c r="I96" s="173">
        <f>ROUND(E96*H96,2)</f>
        <v>0</v>
      </c>
      <c r="J96" s="172"/>
      <c r="K96" s="173">
        <f>ROUND(E96*J96,2)</f>
        <v>0</v>
      </c>
      <c r="L96" s="173">
        <v>21</v>
      </c>
      <c r="M96" s="173">
        <f>G96*(1+L96/100)</f>
        <v>0</v>
      </c>
      <c r="N96" s="173">
        <v>0</v>
      </c>
      <c r="O96" s="173">
        <f>ROUND(E96*N96,2)</f>
        <v>0</v>
      </c>
      <c r="P96" s="173">
        <v>0</v>
      </c>
      <c r="Q96" s="173">
        <f>ROUND(E96*P96,2)</f>
        <v>0</v>
      </c>
      <c r="R96" s="173"/>
      <c r="S96" s="173" t="s">
        <v>114</v>
      </c>
      <c r="T96" s="173" t="s">
        <v>114</v>
      </c>
      <c r="U96" s="173">
        <v>0.20300000000000001</v>
      </c>
      <c r="V96" s="173">
        <f>ROUND(E96*U96,2)</f>
        <v>19.489999999999998</v>
      </c>
      <c r="W96" s="173"/>
      <c r="X96" s="174" t="s">
        <v>115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363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ht="22.5" outlineLevel="1" x14ac:dyDescent="0.2">
      <c r="A97" s="155"/>
      <c r="B97" s="156"/>
      <c r="C97" s="185" t="s">
        <v>526</v>
      </c>
      <c r="D97" s="158"/>
      <c r="E97" s="159">
        <v>48</v>
      </c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118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ht="22.5" outlineLevel="1" x14ac:dyDescent="0.2">
      <c r="A98" s="155"/>
      <c r="B98" s="156"/>
      <c r="C98" s="185" t="s">
        <v>527</v>
      </c>
      <c r="D98" s="158"/>
      <c r="E98" s="159">
        <v>48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118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68">
        <v>28</v>
      </c>
      <c r="B99" s="169" t="s">
        <v>528</v>
      </c>
      <c r="C99" s="184" t="s">
        <v>529</v>
      </c>
      <c r="D99" s="170" t="s">
        <v>530</v>
      </c>
      <c r="E99" s="171">
        <v>180</v>
      </c>
      <c r="F99" s="172"/>
      <c r="G99" s="173">
        <f>ROUND(E99*F99,2)</f>
        <v>0</v>
      </c>
      <c r="H99" s="172"/>
      <c r="I99" s="173">
        <f>ROUND(E99*H99,2)</f>
        <v>0</v>
      </c>
      <c r="J99" s="172"/>
      <c r="K99" s="173">
        <f>ROUND(E99*J99,2)</f>
        <v>0</v>
      </c>
      <c r="L99" s="173">
        <v>21</v>
      </c>
      <c r="M99" s="173">
        <f>G99*(1+L99/100)</f>
        <v>0</v>
      </c>
      <c r="N99" s="173">
        <v>0</v>
      </c>
      <c r="O99" s="173">
        <f>ROUND(E99*N99,2)</f>
        <v>0</v>
      </c>
      <c r="P99" s="173">
        <v>0</v>
      </c>
      <c r="Q99" s="173">
        <f>ROUND(E99*P99,2)</f>
        <v>0</v>
      </c>
      <c r="R99" s="173"/>
      <c r="S99" s="173" t="s">
        <v>114</v>
      </c>
      <c r="T99" s="173" t="s">
        <v>114</v>
      </c>
      <c r="U99" s="173">
        <v>0</v>
      </c>
      <c r="V99" s="173">
        <f>ROUND(E99*U99,2)</f>
        <v>0</v>
      </c>
      <c r="W99" s="173"/>
      <c r="X99" s="174" t="s">
        <v>115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363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ht="22.5" outlineLevel="1" x14ac:dyDescent="0.2">
      <c r="A100" s="155"/>
      <c r="B100" s="156"/>
      <c r="C100" s="185" t="s">
        <v>531</v>
      </c>
      <c r="D100" s="158"/>
      <c r="E100" s="159">
        <v>90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118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ht="22.5" outlineLevel="1" x14ac:dyDescent="0.2">
      <c r="A101" s="155"/>
      <c r="B101" s="156"/>
      <c r="C101" s="185" t="s">
        <v>532</v>
      </c>
      <c r="D101" s="158"/>
      <c r="E101" s="159">
        <v>90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118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x14ac:dyDescent="0.2">
      <c r="A102" s="162" t="s">
        <v>109</v>
      </c>
      <c r="B102" s="163" t="s">
        <v>60</v>
      </c>
      <c r="C102" s="183" t="s">
        <v>61</v>
      </c>
      <c r="D102" s="164"/>
      <c r="E102" s="165"/>
      <c r="F102" s="166"/>
      <c r="G102" s="166">
        <f>SUMIF(AG103:AG104,"&lt;&gt;NOR",G103:G104)</f>
        <v>0</v>
      </c>
      <c r="H102" s="166"/>
      <c r="I102" s="166">
        <f>SUM(I103:I104)</f>
        <v>0</v>
      </c>
      <c r="J102" s="166"/>
      <c r="K102" s="166">
        <f>SUM(K103:K104)</f>
        <v>0</v>
      </c>
      <c r="L102" s="166"/>
      <c r="M102" s="166">
        <f>SUM(M103:M104)</f>
        <v>0</v>
      </c>
      <c r="N102" s="166"/>
      <c r="O102" s="166">
        <f>SUM(O103:O104)</f>
        <v>105.2</v>
      </c>
      <c r="P102" s="166"/>
      <c r="Q102" s="166">
        <f>SUM(Q103:Q104)</f>
        <v>0</v>
      </c>
      <c r="R102" s="166"/>
      <c r="S102" s="166"/>
      <c r="T102" s="166"/>
      <c r="U102" s="166"/>
      <c r="V102" s="166">
        <f>SUM(V103:V104)</f>
        <v>194.22</v>
      </c>
      <c r="W102" s="166"/>
      <c r="X102" s="167"/>
      <c r="AG102" t="s">
        <v>110</v>
      </c>
    </row>
    <row r="103" spans="1:60" ht="22.5" outlineLevel="1" x14ac:dyDescent="0.2">
      <c r="A103" s="168">
        <v>29</v>
      </c>
      <c r="B103" s="169" t="s">
        <v>533</v>
      </c>
      <c r="C103" s="184" t="s">
        <v>534</v>
      </c>
      <c r="D103" s="170" t="s">
        <v>157</v>
      </c>
      <c r="E103" s="171">
        <v>241</v>
      </c>
      <c r="F103" s="172"/>
      <c r="G103" s="173">
        <f>ROUND(E103*F103,2)</f>
        <v>0</v>
      </c>
      <c r="H103" s="172"/>
      <c r="I103" s="173">
        <f>ROUND(E103*H103,2)</f>
        <v>0</v>
      </c>
      <c r="J103" s="172"/>
      <c r="K103" s="173">
        <f>ROUND(E103*J103,2)</f>
        <v>0</v>
      </c>
      <c r="L103" s="173">
        <v>21</v>
      </c>
      <c r="M103" s="173">
        <f>G103*(1+L103/100)</f>
        <v>0</v>
      </c>
      <c r="N103" s="173">
        <v>0.43652999999999997</v>
      </c>
      <c r="O103" s="173">
        <f>ROUND(E103*N103,2)</f>
        <v>105.2</v>
      </c>
      <c r="P103" s="173">
        <v>0</v>
      </c>
      <c r="Q103" s="173">
        <f>ROUND(E103*P103,2)</f>
        <v>0</v>
      </c>
      <c r="R103" s="173"/>
      <c r="S103" s="173" t="s">
        <v>114</v>
      </c>
      <c r="T103" s="173" t="s">
        <v>114</v>
      </c>
      <c r="U103" s="173">
        <v>0.80588000000000004</v>
      </c>
      <c r="V103" s="173">
        <f>ROUND(E103*U103,2)</f>
        <v>194.22</v>
      </c>
      <c r="W103" s="173"/>
      <c r="X103" s="174" t="s">
        <v>286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287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ht="22.5" outlineLevel="1" x14ac:dyDescent="0.2">
      <c r="A104" s="155"/>
      <c r="B104" s="156"/>
      <c r="C104" s="185" t="s">
        <v>535</v>
      </c>
      <c r="D104" s="158"/>
      <c r="E104" s="159">
        <v>241</v>
      </c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118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x14ac:dyDescent="0.2">
      <c r="A105" s="162" t="s">
        <v>109</v>
      </c>
      <c r="B105" s="163" t="s">
        <v>65</v>
      </c>
      <c r="C105" s="183" t="s">
        <v>66</v>
      </c>
      <c r="D105" s="164"/>
      <c r="E105" s="165"/>
      <c r="F105" s="166"/>
      <c r="G105" s="166">
        <f>SUMIF(AG106:AG152,"&lt;&gt;NOR",G106:G152)</f>
        <v>0</v>
      </c>
      <c r="H105" s="166"/>
      <c r="I105" s="166">
        <f>SUM(I106:I152)</f>
        <v>0</v>
      </c>
      <c r="J105" s="166"/>
      <c r="K105" s="166">
        <f>SUM(K106:K152)</f>
        <v>0</v>
      </c>
      <c r="L105" s="166"/>
      <c r="M105" s="166">
        <f>SUM(M106:M152)</f>
        <v>0</v>
      </c>
      <c r="N105" s="166"/>
      <c r="O105" s="166">
        <f>SUM(O106:O152)</f>
        <v>514.30999999999995</v>
      </c>
      <c r="P105" s="166"/>
      <c r="Q105" s="166">
        <f>SUM(Q106:Q152)</f>
        <v>0</v>
      </c>
      <c r="R105" s="166"/>
      <c r="S105" s="166"/>
      <c r="T105" s="166"/>
      <c r="U105" s="166"/>
      <c r="V105" s="166">
        <f>SUM(V106:V152)</f>
        <v>137.65</v>
      </c>
      <c r="W105" s="166"/>
      <c r="X105" s="167"/>
      <c r="AG105" t="s">
        <v>110</v>
      </c>
    </row>
    <row r="106" spans="1:60" ht="22.5" outlineLevel="1" x14ac:dyDescent="0.2">
      <c r="A106" s="168">
        <v>30</v>
      </c>
      <c r="B106" s="169" t="s">
        <v>536</v>
      </c>
      <c r="C106" s="184" t="s">
        <v>537</v>
      </c>
      <c r="D106" s="170" t="s">
        <v>285</v>
      </c>
      <c r="E106" s="171">
        <v>3</v>
      </c>
      <c r="F106" s="172"/>
      <c r="G106" s="173">
        <f>ROUND(E106*F106,2)</f>
        <v>0</v>
      </c>
      <c r="H106" s="172"/>
      <c r="I106" s="173">
        <f>ROUND(E106*H106,2)</f>
        <v>0</v>
      </c>
      <c r="J106" s="172"/>
      <c r="K106" s="173">
        <f>ROUND(E106*J106,2)</f>
        <v>0</v>
      </c>
      <c r="L106" s="173">
        <v>21</v>
      </c>
      <c r="M106" s="173">
        <f>G106*(1+L106/100)</f>
        <v>0</v>
      </c>
      <c r="N106" s="173">
        <v>27.968070000000001</v>
      </c>
      <c r="O106" s="173">
        <f>ROUND(E106*N106,2)</f>
        <v>83.9</v>
      </c>
      <c r="P106" s="173">
        <v>0</v>
      </c>
      <c r="Q106" s="173">
        <f>ROUND(E106*P106,2)</f>
        <v>0</v>
      </c>
      <c r="R106" s="173"/>
      <c r="S106" s="173" t="s">
        <v>256</v>
      </c>
      <c r="T106" s="173" t="s">
        <v>264</v>
      </c>
      <c r="U106" s="173">
        <v>0</v>
      </c>
      <c r="V106" s="173">
        <f>ROUND(E106*U106,2)</f>
        <v>0</v>
      </c>
      <c r="W106" s="173"/>
      <c r="X106" s="174" t="s">
        <v>286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287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ht="22.5" outlineLevel="1" x14ac:dyDescent="0.2">
      <c r="A107" s="155"/>
      <c r="B107" s="156"/>
      <c r="C107" s="185" t="s">
        <v>538</v>
      </c>
      <c r="D107" s="158"/>
      <c r="E107" s="159">
        <v>3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118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85" t="s">
        <v>539</v>
      </c>
      <c r="D108" s="158"/>
      <c r="E108" s="159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118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ht="22.5" outlineLevel="1" x14ac:dyDescent="0.2">
      <c r="A109" s="155"/>
      <c r="B109" s="156"/>
      <c r="C109" s="185" t="s">
        <v>540</v>
      </c>
      <c r="D109" s="158"/>
      <c r="E109" s="159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118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ht="22.5" outlineLevel="1" x14ac:dyDescent="0.2">
      <c r="A110" s="168">
        <v>31</v>
      </c>
      <c r="B110" s="169" t="s">
        <v>541</v>
      </c>
      <c r="C110" s="184" t="s">
        <v>542</v>
      </c>
      <c r="D110" s="170" t="s">
        <v>285</v>
      </c>
      <c r="E110" s="171">
        <v>7</v>
      </c>
      <c r="F110" s="172"/>
      <c r="G110" s="173">
        <f>ROUND(E110*F110,2)</f>
        <v>0</v>
      </c>
      <c r="H110" s="172"/>
      <c r="I110" s="173">
        <f>ROUND(E110*H110,2)</f>
        <v>0</v>
      </c>
      <c r="J110" s="172"/>
      <c r="K110" s="173">
        <f>ROUND(E110*J110,2)</f>
        <v>0</v>
      </c>
      <c r="L110" s="173">
        <v>21</v>
      </c>
      <c r="M110" s="173">
        <f>G110*(1+L110/100)</f>
        <v>0</v>
      </c>
      <c r="N110" s="173">
        <v>13.937569999999999</v>
      </c>
      <c r="O110" s="173">
        <f>ROUND(E110*N110,2)</f>
        <v>97.56</v>
      </c>
      <c r="P110" s="173">
        <v>0</v>
      </c>
      <c r="Q110" s="173">
        <f>ROUND(E110*P110,2)</f>
        <v>0</v>
      </c>
      <c r="R110" s="173"/>
      <c r="S110" s="173" t="s">
        <v>256</v>
      </c>
      <c r="T110" s="173" t="s">
        <v>264</v>
      </c>
      <c r="U110" s="173">
        <v>0</v>
      </c>
      <c r="V110" s="173">
        <f>ROUND(E110*U110,2)</f>
        <v>0</v>
      </c>
      <c r="W110" s="173"/>
      <c r="X110" s="174" t="s">
        <v>286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287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ht="22.5" outlineLevel="1" x14ac:dyDescent="0.2">
      <c r="A111" s="155"/>
      <c r="B111" s="156"/>
      <c r="C111" s="185" t="s">
        <v>543</v>
      </c>
      <c r="D111" s="158"/>
      <c r="E111" s="159">
        <v>7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118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55"/>
      <c r="B112" s="156"/>
      <c r="C112" s="185" t="s">
        <v>544</v>
      </c>
      <c r="D112" s="158"/>
      <c r="E112" s="159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118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ht="22.5" outlineLevel="1" x14ac:dyDescent="0.2">
      <c r="A113" s="155"/>
      <c r="B113" s="156"/>
      <c r="C113" s="185" t="s">
        <v>545</v>
      </c>
      <c r="D113" s="158"/>
      <c r="E113" s="159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118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68">
        <v>32</v>
      </c>
      <c r="B114" s="169" t="s">
        <v>546</v>
      </c>
      <c r="C114" s="184" t="s">
        <v>675</v>
      </c>
      <c r="D114" s="170" t="s">
        <v>157</v>
      </c>
      <c r="E114" s="171">
        <v>50</v>
      </c>
      <c r="F114" s="172"/>
      <c r="G114" s="173">
        <f>ROUND(E114*F114,2)</f>
        <v>0</v>
      </c>
      <c r="H114" s="172"/>
      <c r="I114" s="173">
        <f>ROUND(E114*H114,2)</f>
        <v>0</v>
      </c>
      <c r="J114" s="172"/>
      <c r="K114" s="173">
        <f>ROUND(E114*J114,2)</f>
        <v>0</v>
      </c>
      <c r="L114" s="173">
        <v>21</v>
      </c>
      <c r="M114" s="173">
        <f>G114*(1+L114/100)</f>
        <v>0</v>
      </c>
      <c r="N114" s="173">
        <v>2.2732199999999998</v>
      </c>
      <c r="O114" s="173">
        <f>ROUND(E114*N114,2)</f>
        <v>113.66</v>
      </c>
      <c r="P114" s="173">
        <v>0</v>
      </c>
      <c r="Q114" s="173">
        <f>ROUND(E114*P114,2)</f>
        <v>0</v>
      </c>
      <c r="R114" s="173"/>
      <c r="S114" s="173" t="s">
        <v>256</v>
      </c>
      <c r="T114" s="173" t="s">
        <v>264</v>
      </c>
      <c r="U114" s="173">
        <v>0</v>
      </c>
      <c r="V114" s="173">
        <f>ROUND(E114*U114,2)</f>
        <v>0</v>
      </c>
      <c r="W114" s="173"/>
      <c r="X114" s="174" t="s">
        <v>286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287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ht="22.5" outlineLevel="1" x14ac:dyDescent="0.2">
      <c r="A115" s="155"/>
      <c r="B115" s="156"/>
      <c r="C115" s="185" t="s">
        <v>547</v>
      </c>
      <c r="D115" s="158"/>
      <c r="E115" s="159">
        <v>50</v>
      </c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118</v>
      </c>
      <c r="AH115" s="148">
        <v>0</v>
      </c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55"/>
      <c r="B116" s="156"/>
      <c r="C116" s="185" t="s">
        <v>548</v>
      </c>
      <c r="D116" s="158"/>
      <c r="E116" s="159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118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68">
        <v>33</v>
      </c>
      <c r="B117" s="169" t="s">
        <v>549</v>
      </c>
      <c r="C117" s="184" t="s">
        <v>676</v>
      </c>
      <c r="D117" s="170" t="s">
        <v>157</v>
      </c>
      <c r="E117" s="171">
        <v>101</v>
      </c>
      <c r="F117" s="172"/>
      <c r="G117" s="173">
        <f>ROUND(E117*F117,2)</f>
        <v>0</v>
      </c>
      <c r="H117" s="172"/>
      <c r="I117" s="173">
        <f>ROUND(E117*H117,2)</f>
        <v>0</v>
      </c>
      <c r="J117" s="172"/>
      <c r="K117" s="173">
        <f>ROUND(E117*J117,2)</f>
        <v>0</v>
      </c>
      <c r="L117" s="173">
        <v>21</v>
      </c>
      <c r="M117" s="173">
        <f>G117*(1+L117/100)</f>
        <v>0</v>
      </c>
      <c r="N117" s="173">
        <v>1.9234899999999999</v>
      </c>
      <c r="O117" s="173">
        <f>ROUND(E117*N117,2)</f>
        <v>194.27</v>
      </c>
      <c r="P117" s="173">
        <v>0</v>
      </c>
      <c r="Q117" s="173">
        <f>ROUND(E117*P117,2)</f>
        <v>0</v>
      </c>
      <c r="R117" s="173"/>
      <c r="S117" s="173" t="s">
        <v>256</v>
      </c>
      <c r="T117" s="173" t="s">
        <v>264</v>
      </c>
      <c r="U117" s="173">
        <v>0</v>
      </c>
      <c r="V117" s="173">
        <f>ROUND(E117*U117,2)</f>
        <v>0</v>
      </c>
      <c r="W117" s="173"/>
      <c r="X117" s="174" t="s">
        <v>286</v>
      </c>
      <c r="Y117" s="148"/>
      <c r="Z117" s="148"/>
      <c r="AA117" s="148"/>
      <c r="AB117" s="148"/>
      <c r="AC117" s="148"/>
      <c r="AD117" s="148"/>
      <c r="AE117" s="148"/>
      <c r="AF117" s="148"/>
      <c r="AG117" s="148" t="s">
        <v>287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ht="22.5" outlineLevel="1" x14ac:dyDescent="0.2">
      <c r="A118" s="155"/>
      <c r="B118" s="156"/>
      <c r="C118" s="185" t="s">
        <v>550</v>
      </c>
      <c r="D118" s="158"/>
      <c r="E118" s="159">
        <v>101</v>
      </c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118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55"/>
      <c r="B119" s="156"/>
      <c r="C119" s="185" t="s">
        <v>551</v>
      </c>
      <c r="D119" s="158"/>
      <c r="E119" s="159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118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ht="22.5" outlineLevel="1" x14ac:dyDescent="0.2">
      <c r="A120" s="168">
        <v>34</v>
      </c>
      <c r="B120" s="169" t="s">
        <v>552</v>
      </c>
      <c r="C120" s="184" t="s">
        <v>553</v>
      </c>
      <c r="D120" s="170" t="s">
        <v>157</v>
      </c>
      <c r="E120" s="171">
        <v>56</v>
      </c>
      <c r="F120" s="172"/>
      <c r="G120" s="173">
        <f>ROUND(E120*F120,2)</f>
        <v>0</v>
      </c>
      <c r="H120" s="172"/>
      <c r="I120" s="173">
        <f>ROUND(E120*H120,2)</f>
        <v>0</v>
      </c>
      <c r="J120" s="172"/>
      <c r="K120" s="173">
        <f>ROUND(E120*J120,2)</f>
        <v>0</v>
      </c>
      <c r="L120" s="173">
        <v>21</v>
      </c>
      <c r="M120" s="173">
        <f>G120*(1+L120/100)</f>
        <v>0</v>
      </c>
      <c r="N120" s="173">
        <v>1.0000000000000001E-5</v>
      </c>
      <c r="O120" s="173">
        <f>ROUND(E120*N120,2)</f>
        <v>0</v>
      </c>
      <c r="P120" s="173">
        <v>0</v>
      </c>
      <c r="Q120" s="173">
        <f>ROUND(E120*P120,2)</f>
        <v>0</v>
      </c>
      <c r="R120" s="173"/>
      <c r="S120" s="173" t="s">
        <v>256</v>
      </c>
      <c r="T120" s="173" t="s">
        <v>264</v>
      </c>
      <c r="U120" s="173">
        <v>0.154</v>
      </c>
      <c r="V120" s="173">
        <f>ROUND(E120*U120,2)</f>
        <v>8.6199999999999992</v>
      </c>
      <c r="W120" s="173"/>
      <c r="X120" s="174" t="s">
        <v>115</v>
      </c>
      <c r="Y120" s="148"/>
      <c r="Z120" s="148"/>
      <c r="AA120" s="148"/>
      <c r="AB120" s="148"/>
      <c r="AC120" s="148"/>
      <c r="AD120" s="148"/>
      <c r="AE120" s="148"/>
      <c r="AF120" s="148"/>
      <c r="AG120" s="148" t="s">
        <v>363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ht="22.5" outlineLevel="1" x14ac:dyDescent="0.2">
      <c r="A121" s="155"/>
      <c r="B121" s="156"/>
      <c r="C121" s="185" t="s">
        <v>554</v>
      </c>
      <c r="D121" s="158"/>
      <c r="E121" s="159">
        <v>56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118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55"/>
      <c r="B122" s="156"/>
      <c r="C122" s="185" t="s">
        <v>555</v>
      </c>
      <c r="D122" s="158"/>
      <c r="E122" s="159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118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ht="22.5" outlineLevel="1" x14ac:dyDescent="0.2">
      <c r="A123" s="168">
        <v>35</v>
      </c>
      <c r="B123" s="169" t="s">
        <v>556</v>
      </c>
      <c r="C123" s="184" t="s">
        <v>557</v>
      </c>
      <c r="D123" s="170" t="s">
        <v>157</v>
      </c>
      <c r="E123" s="171">
        <v>31</v>
      </c>
      <c r="F123" s="172"/>
      <c r="G123" s="173">
        <f>ROUND(E123*F123,2)</f>
        <v>0</v>
      </c>
      <c r="H123" s="172"/>
      <c r="I123" s="173">
        <f>ROUND(E123*H123,2)</f>
        <v>0</v>
      </c>
      <c r="J123" s="172"/>
      <c r="K123" s="173">
        <f>ROUND(E123*J123,2)</f>
        <v>0</v>
      </c>
      <c r="L123" s="173">
        <v>21</v>
      </c>
      <c r="M123" s="173">
        <f>G123*(1+L123/100)</f>
        <v>0</v>
      </c>
      <c r="N123" s="173">
        <v>1.9460000000000002E-2</v>
      </c>
      <c r="O123" s="173">
        <f>ROUND(E123*N123,2)</f>
        <v>0.6</v>
      </c>
      <c r="P123" s="173">
        <v>0</v>
      </c>
      <c r="Q123" s="173">
        <f>ROUND(E123*P123,2)</f>
        <v>0</v>
      </c>
      <c r="R123" s="173"/>
      <c r="S123" s="173" t="s">
        <v>114</v>
      </c>
      <c r="T123" s="173" t="s">
        <v>114</v>
      </c>
      <c r="U123" s="173">
        <v>0.14499999999999999</v>
      </c>
      <c r="V123" s="173">
        <f>ROUND(E123*U123,2)</f>
        <v>4.5</v>
      </c>
      <c r="W123" s="173"/>
      <c r="X123" s="174" t="s">
        <v>115</v>
      </c>
      <c r="Y123" s="148"/>
      <c r="Z123" s="148"/>
      <c r="AA123" s="148"/>
      <c r="AB123" s="148"/>
      <c r="AC123" s="148"/>
      <c r="AD123" s="148"/>
      <c r="AE123" s="148"/>
      <c r="AF123" s="148"/>
      <c r="AG123" s="148" t="s">
        <v>363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ht="22.5" outlineLevel="1" x14ac:dyDescent="0.2">
      <c r="A124" s="155"/>
      <c r="B124" s="156"/>
      <c r="C124" s="185" t="s">
        <v>558</v>
      </c>
      <c r="D124" s="158"/>
      <c r="E124" s="159">
        <v>31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118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55"/>
      <c r="B125" s="156"/>
      <c r="C125" s="185" t="s">
        <v>559</v>
      </c>
      <c r="D125" s="158"/>
      <c r="E125" s="159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118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ht="22.5" outlineLevel="1" x14ac:dyDescent="0.2">
      <c r="A126" s="168">
        <v>36</v>
      </c>
      <c r="B126" s="169" t="s">
        <v>560</v>
      </c>
      <c r="C126" s="184" t="s">
        <v>561</v>
      </c>
      <c r="D126" s="170" t="s">
        <v>157</v>
      </c>
      <c r="E126" s="171">
        <v>3</v>
      </c>
      <c r="F126" s="172"/>
      <c r="G126" s="173">
        <f>ROUND(E126*F126,2)</f>
        <v>0</v>
      </c>
      <c r="H126" s="172"/>
      <c r="I126" s="173">
        <f>ROUND(E126*H126,2)</f>
        <v>0</v>
      </c>
      <c r="J126" s="172"/>
      <c r="K126" s="173">
        <f>ROUND(E126*J126,2)</f>
        <v>0</v>
      </c>
      <c r="L126" s="173">
        <v>21</v>
      </c>
      <c r="M126" s="173">
        <f>G126*(1+L126/100)</f>
        <v>0</v>
      </c>
      <c r="N126" s="173">
        <v>1.2149999999999999E-2</v>
      </c>
      <c r="O126" s="173">
        <f>ROUND(E126*N126,2)</f>
        <v>0.04</v>
      </c>
      <c r="P126" s="173">
        <v>0</v>
      </c>
      <c r="Q126" s="173">
        <f>ROUND(E126*P126,2)</f>
        <v>0</v>
      </c>
      <c r="R126" s="173"/>
      <c r="S126" s="173" t="s">
        <v>114</v>
      </c>
      <c r="T126" s="173" t="s">
        <v>114</v>
      </c>
      <c r="U126" s="173">
        <v>9.7000000000000003E-2</v>
      </c>
      <c r="V126" s="173">
        <f>ROUND(E126*U126,2)</f>
        <v>0.28999999999999998</v>
      </c>
      <c r="W126" s="173"/>
      <c r="X126" s="174" t="s">
        <v>115</v>
      </c>
      <c r="Y126" s="148"/>
      <c r="Z126" s="148"/>
      <c r="AA126" s="148"/>
      <c r="AB126" s="148"/>
      <c r="AC126" s="148"/>
      <c r="AD126" s="148"/>
      <c r="AE126" s="148"/>
      <c r="AF126" s="148"/>
      <c r="AG126" s="148" t="s">
        <v>363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ht="22.5" outlineLevel="1" x14ac:dyDescent="0.2">
      <c r="A127" s="155"/>
      <c r="B127" s="156"/>
      <c r="C127" s="185" t="s">
        <v>562</v>
      </c>
      <c r="D127" s="158"/>
      <c r="E127" s="159">
        <v>3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118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ht="22.5" outlineLevel="1" x14ac:dyDescent="0.2">
      <c r="A128" s="155"/>
      <c r="B128" s="156"/>
      <c r="C128" s="185" t="s">
        <v>563</v>
      </c>
      <c r="D128" s="158"/>
      <c r="E128" s="159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118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ht="22.5" outlineLevel="1" x14ac:dyDescent="0.2">
      <c r="A129" s="168">
        <v>37</v>
      </c>
      <c r="B129" s="169" t="s">
        <v>564</v>
      </c>
      <c r="C129" s="184" t="s">
        <v>565</v>
      </c>
      <c r="D129" s="170" t="s">
        <v>285</v>
      </c>
      <c r="E129" s="171">
        <v>7</v>
      </c>
      <c r="F129" s="172"/>
      <c r="G129" s="173">
        <f>ROUND(E129*F129,2)</f>
        <v>0</v>
      </c>
      <c r="H129" s="172"/>
      <c r="I129" s="173">
        <f>ROUND(E129*H129,2)</f>
        <v>0</v>
      </c>
      <c r="J129" s="172"/>
      <c r="K129" s="173">
        <f>ROUND(E129*J129,2)</f>
        <v>0</v>
      </c>
      <c r="L129" s="173">
        <v>21</v>
      </c>
      <c r="M129" s="173">
        <f>G129*(1+L129/100)</f>
        <v>0</v>
      </c>
      <c r="N129" s="173">
        <v>0.79886000000000001</v>
      </c>
      <c r="O129" s="173">
        <f>ROUND(E129*N129,2)</f>
        <v>5.59</v>
      </c>
      <c r="P129" s="173">
        <v>0</v>
      </c>
      <c r="Q129" s="173">
        <f>ROUND(E129*P129,2)</f>
        <v>0</v>
      </c>
      <c r="R129" s="173"/>
      <c r="S129" s="173" t="s">
        <v>114</v>
      </c>
      <c r="T129" s="173" t="s">
        <v>114</v>
      </c>
      <c r="U129" s="173">
        <v>5.8918699999999999</v>
      </c>
      <c r="V129" s="173">
        <f>ROUND(E129*U129,2)</f>
        <v>41.24</v>
      </c>
      <c r="W129" s="173"/>
      <c r="X129" s="174" t="s">
        <v>286</v>
      </c>
      <c r="Y129" s="148"/>
      <c r="Z129" s="148"/>
      <c r="AA129" s="148"/>
      <c r="AB129" s="148"/>
      <c r="AC129" s="148"/>
      <c r="AD129" s="148"/>
      <c r="AE129" s="148"/>
      <c r="AF129" s="148"/>
      <c r="AG129" s="148" t="s">
        <v>287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ht="22.5" outlineLevel="1" x14ac:dyDescent="0.2">
      <c r="A130" s="155"/>
      <c r="B130" s="156"/>
      <c r="C130" s="185" t="s">
        <v>566</v>
      </c>
      <c r="D130" s="158"/>
      <c r="E130" s="159">
        <v>7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118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55"/>
      <c r="B131" s="156"/>
      <c r="C131" s="185" t="s">
        <v>567</v>
      </c>
      <c r="D131" s="158"/>
      <c r="E131" s="159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118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68">
        <v>38</v>
      </c>
      <c r="B132" s="169" t="s">
        <v>568</v>
      </c>
      <c r="C132" s="184" t="s">
        <v>569</v>
      </c>
      <c r="D132" s="170" t="s">
        <v>157</v>
      </c>
      <c r="E132" s="171">
        <v>35</v>
      </c>
      <c r="F132" s="172"/>
      <c r="G132" s="173">
        <f>ROUND(E132*F132,2)</f>
        <v>0</v>
      </c>
      <c r="H132" s="172"/>
      <c r="I132" s="173">
        <f>ROUND(E132*H132,2)</f>
        <v>0</v>
      </c>
      <c r="J132" s="172"/>
      <c r="K132" s="173">
        <f>ROUND(E132*J132,2)</f>
        <v>0</v>
      </c>
      <c r="L132" s="173">
        <v>21</v>
      </c>
      <c r="M132" s="173">
        <f>G132*(1+L132/100)</f>
        <v>0</v>
      </c>
      <c r="N132" s="173">
        <v>0.51870000000000005</v>
      </c>
      <c r="O132" s="173">
        <f>ROUND(E132*N132,2)</f>
        <v>18.149999999999999</v>
      </c>
      <c r="P132" s="173">
        <v>0</v>
      </c>
      <c r="Q132" s="173">
        <f>ROUND(E132*P132,2)</f>
        <v>0</v>
      </c>
      <c r="R132" s="173"/>
      <c r="S132" s="173" t="s">
        <v>114</v>
      </c>
      <c r="T132" s="173" t="s">
        <v>114</v>
      </c>
      <c r="U132" s="173">
        <v>2.02</v>
      </c>
      <c r="V132" s="173">
        <f>ROUND(E132*U132,2)</f>
        <v>70.7</v>
      </c>
      <c r="W132" s="173"/>
      <c r="X132" s="174" t="s">
        <v>286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287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ht="33.75" outlineLevel="1" x14ac:dyDescent="0.2">
      <c r="A133" s="155"/>
      <c r="B133" s="156"/>
      <c r="C133" s="185" t="s">
        <v>570</v>
      </c>
      <c r="D133" s="158"/>
      <c r="E133" s="159">
        <v>35</v>
      </c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118</v>
      </c>
      <c r="AH133" s="148">
        <v>0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ht="22.5" outlineLevel="1" x14ac:dyDescent="0.2">
      <c r="A134" s="175">
        <v>39</v>
      </c>
      <c r="B134" s="176" t="s">
        <v>571</v>
      </c>
      <c r="C134" s="187" t="s">
        <v>572</v>
      </c>
      <c r="D134" s="177" t="s">
        <v>157</v>
      </c>
      <c r="E134" s="178">
        <v>1.5</v>
      </c>
      <c r="F134" s="179"/>
      <c r="G134" s="180">
        <f>ROUND(E134*F134,2)</f>
        <v>0</v>
      </c>
      <c r="H134" s="179"/>
      <c r="I134" s="180">
        <f>ROUND(E134*H134,2)</f>
        <v>0</v>
      </c>
      <c r="J134" s="179"/>
      <c r="K134" s="180">
        <f>ROUND(E134*J134,2)</f>
        <v>0</v>
      </c>
      <c r="L134" s="180">
        <v>21</v>
      </c>
      <c r="M134" s="180">
        <f>G134*(1+L134/100)</f>
        <v>0</v>
      </c>
      <c r="N134" s="180">
        <v>0.27693000000000001</v>
      </c>
      <c r="O134" s="180">
        <f>ROUND(E134*N134,2)</f>
        <v>0.42</v>
      </c>
      <c r="P134" s="180">
        <v>0</v>
      </c>
      <c r="Q134" s="180">
        <f>ROUND(E134*P134,2)</f>
        <v>0</v>
      </c>
      <c r="R134" s="180"/>
      <c r="S134" s="180" t="s">
        <v>114</v>
      </c>
      <c r="T134" s="180" t="s">
        <v>114</v>
      </c>
      <c r="U134" s="180">
        <v>0.74960000000000004</v>
      </c>
      <c r="V134" s="180">
        <f>ROUND(E134*U134,2)</f>
        <v>1.1200000000000001</v>
      </c>
      <c r="W134" s="180"/>
      <c r="X134" s="181" t="s">
        <v>286</v>
      </c>
      <c r="Y134" s="148"/>
      <c r="Z134" s="148"/>
      <c r="AA134" s="148"/>
      <c r="AB134" s="148"/>
      <c r="AC134" s="148"/>
      <c r="AD134" s="148"/>
      <c r="AE134" s="148"/>
      <c r="AF134" s="148"/>
      <c r="AG134" s="148" t="s">
        <v>573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ht="22.5" outlineLevel="1" x14ac:dyDescent="0.2">
      <c r="A135" s="168">
        <v>40</v>
      </c>
      <c r="B135" s="169" t="s">
        <v>574</v>
      </c>
      <c r="C135" s="184" t="s">
        <v>575</v>
      </c>
      <c r="D135" s="170" t="s">
        <v>285</v>
      </c>
      <c r="E135" s="171">
        <v>16</v>
      </c>
      <c r="F135" s="172"/>
      <c r="G135" s="173">
        <f>ROUND(E135*F135,2)</f>
        <v>0</v>
      </c>
      <c r="H135" s="172"/>
      <c r="I135" s="173">
        <f>ROUND(E135*H135,2)</f>
        <v>0</v>
      </c>
      <c r="J135" s="172"/>
      <c r="K135" s="173">
        <f>ROUND(E135*J135,2)</f>
        <v>0</v>
      </c>
      <c r="L135" s="173">
        <v>21</v>
      </c>
      <c r="M135" s="173">
        <f>G135*(1+L135/100)</f>
        <v>0</v>
      </c>
      <c r="N135" s="173">
        <v>1.0000000000000001E-5</v>
      </c>
      <c r="O135" s="173">
        <f>ROUND(E135*N135,2)</f>
        <v>0</v>
      </c>
      <c r="P135" s="173">
        <v>0</v>
      </c>
      <c r="Q135" s="173">
        <f>ROUND(E135*P135,2)</f>
        <v>0</v>
      </c>
      <c r="R135" s="173"/>
      <c r="S135" s="173" t="s">
        <v>114</v>
      </c>
      <c r="T135" s="173" t="s">
        <v>114</v>
      </c>
      <c r="U135" s="173">
        <v>0.17599999999999999</v>
      </c>
      <c r="V135" s="173">
        <f>ROUND(E135*U135,2)</f>
        <v>2.82</v>
      </c>
      <c r="W135" s="173"/>
      <c r="X135" s="174" t="s">
        <v>115</v>
      </c>
      <c r="Y135" s="148"/>
      <c r="Z135" s="148"/>
      <c r="AA135" s="148"/>
      <c r="AB135" s="148"/>
      <c r="AC135" s="148"/>
      <c r="AD135" s="148"/>
      <c r="AE135" s="148"/>
      <c r="AF135" s="148"/>
      <c r="AG135" s="148" t="s">
        <v>363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ht="22.5" outlineLevel="1" x14ac:dyDescent="0.2">
      <c r="A136" s="155"/>
      <c r="B136" s="156"/>
      <c r="C136" s="185" t="s">
        <v>576</v>
      </c>
      <c r="D136" s="158"/>
      <c r="E136" s="159">
        <v>8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8"/>
      <c r="Z136" s="148"/>
      <c r="AA136" s="148"/>
      <c r="AB136" s="148"/>
      <c r="AC136" s="148"/>
      <c r="AD136" s="148"/>
      <c r="AE136" s="148"/>
      <c r="AF136" s="148"/>
      <c r="AG136" s="148" t="s">
        <v>118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ht="22.5" outlineLevel="1" x14ac:dyDescent="0.2">
      <c r="A137" s="155"/>
      <c r="B137" s="156"/>
      <c r="C137" s="185" t="s">
        <v>577</v>
      </c>
      <c r="D137" s="158"/>
      <c r="E137" s="159">
        <v>8</v>
      </c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118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75">
        <v>41</v>
      </c>
      <c r="B138" s="176" t="s">
        <v>578</v>
      </c>
      <c r="C138" s="187" t="s">
        <v>579</v>
      </c>
      <c r="D138" s="177" t="s">
        <v>285</v>
      </c>
      <c r="E138" s="178">
        <v>8</v>
      </c>
      <c r="F138" s="179"/>
      <c r="G138" s="180">
        <f>ROUND(E138*F138,2)</f>
        <v>0</v>
      </c>
      <c r="H138" s="179"/>
      <c r="I138" s="180">
        <f>ROUND(E138*H138,2)</f>
        <v>0</v>
      </c>
      <c r="J138" s="179"/>
      <c r="K138" s="180">
        <f>ROUND(E138*J138,2)</f>
        <v>0</v>
      </c>
      <c r="L138" s="180">
        <v>21</v>
      </c>
      <c r="M138" s="180">
        <f>G138*(1+L138/100)</f>
        <v>0</v>
      </c>
      <c r="N138" s="180">
        <v>5.4000000000000001E-4</v>
      </c>
      <c r="O138" s="180">
        <f>ROUND(E138*N138,2)</f>
        <v>0</v>
      </c>
      <c r="P138" s="180">
        <v>0</v>
      </c>
      <c r="Q138" s="180">
        <f>ROUND(E138*P138,2)</f>
        <v>0</v>
      </c>
      <c r="R138" s="180" t="s">
        <v>167</v>
      </c>
      <c r="S138" s="180" t="s">
        <v>114</v>
      </c>
      <c r="T138" s="180" t="s">
        <v>114</v>
      </c>
      <c r="U138" s="180">
        <v>0</v>
      </c>
      <c r="V138" s="180">
        <f>ROUND(E138*U138,2)</f>
        <v>0</v>
      </c>
      <c r="W138" s="180"/>
      <c r="X138" s="181" t="s">
        <v>168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250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75">
        <v>42</v>
      </c>
      <c r="B139" s="176" t="s">
        <v>580</v>
      </c>
      <c r="C139" s="187" t="s">
        <v>581</v>
      </c>
      <c r="D139" s="177" t="s">
        <v>285</v>
      </c>
      <c r="E139" s="178">
        <v>8</v>
      </c>
      <c r="F139" s="179"/>
      <c r="G139" s="180">
        <f>ROUND(E139*F139,2)</f>
        <v>0</v>
      </c>
      <c r="H139" s="179"/>
      <c r="I139" s="180">
        <f>ROUND(E139*H139,2)</f>
        <v>0</v>
      </c>
      <c r="J139" s="179"/>
      <c r="K139" s="180">
        <f>ROUND(E139*J139,2)</f>
        <v>0</v>
      </c>
      <c r="L139" s="180">
        <v>21</v>
      </c>
      <c r="M139" s="180">
        <f>G139*(1+L139/100)</f>
        <v>0</v>
      </c>
      <c r="N139" s="180">
        <v>6.6E-4</v>
      </c>
      <c r="O139" s="180">
        <f>ROUND(E139*N139,2)</f>
        <v>0.01</v>
      </c>
      <c r="P139" s="180">
        <v>0</v>
      </c>
      <c r="Q139" s="180">
        <f>ROUND(E139*P139,2)</f>
        <v>0</v>
      </c>
      <c r="R139" s="180" t="s">
        <v>167</v>
      </c>
      <c r="S139" s="180" t="s">
        <v>114</v>
      </c>
      <c r="T139" s="180" t="s">
        <v>114</v>
      </c>
      <c r="U139" s="180">
        <v>0</v>
      </c>
      <c r="V139" s="180">
        <f>ROUND(E139*U139,2)</f>
        <v>0</v>
      </c>
      <c r="W139" s="180"/>
      <c r="X139" s="181" t="s">
        <v>168</v>
      </c>
      <c r="Y139" s="148"/>
      <c r="Z139" s="148"/>
      <c r="AA139" s="148"/>
      <c r="AB139" s="148"/>
      <c r="AC139" s="148"/>
      <c r="AD139" s="148"/>
      <c r="AE139" s="148"/>
      <c r="AF139" s="148"/>
      <c r="AG139" s="148" t="s">
        <v>250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68">
        <v>43</v>
      </c>
      <c r="B140" s="169" t="s">
        <v>582</v>
      </c>
      <c r="C140" s="184" t="s">
        <v>583</v>
      </c>
      <c r="D140" s="170" t="s">
        <v>285</v>
      </c>
      <c r="E140" s="171">
        <v>1</v>
      </c>
      <c r="F140" s="172"/>
      <c r="G140" s="173">
        <f>ROUND(E140*F140,2)</f>
        <v>0</v>
      </c>
      <c r="H140" s="172"/>
      <c r="I140" s="173">
        <f>ROUND(E140*H140,2)</f>
        <v>0</v>
      </c>
      <c r="J140" s="172"/>
      <c r="K140" s="173">
        <f>ROUND(E140*J140,2)</f>
        <v>0</v>
      </c>
      <c r="L140" s="173">
        <v>21</v>
      </c>
      <c r="M140" s="173">
        <f>G140*(1+L140/100)</f>
        <v>0</v>
      </c>
      <c r="N140" s="173">
        <v>3.0000000000000001E-5</v>
      </c>
      <c r="O140" s="173">
        <f>ROUND(E140*N140,2)</f>
        <v>0</v>
      </c>
      <c r="P140" s="173">
        <v>0</v>
      </c>
      <c r="Q140" s="173">
        <f>ROUND(E140*P140,2)</f>
        <v>0</v>
      </c>
      <c r="R140" s="173"/>
      <c r="S140" s="173" t="s">
        <v>114</v>
      </c>
      <c r="T140" s="173" t="s">
        <v>114</v>
      </c>
      <c r="U140" s="173">
        <v>0.33</v>
      </c>
      <c r="V140" s="173">
        <f>ROUND(E140*U140,2)</f>
        <v>0.33</v>
      </c>
      <c r="W140" s="173"/>
      <c r="X140" s="174" t="s">
        <v>115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363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ht="22.5" outlineLevel="1" x14ac:dyDescent="0.2">
      <c r="A141" s="155"/>
      <c r="B141" s="156"/>
      <c r="C141" s="185" t="s">
        <v>584</v>
      </c>
      <c r="D141" s="158"/>
      <c r="E141" s="159">
        <v>1</v>
      </c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118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75">
        <v>44</v>
      </c>
      <c r="B142" s="176" t="s">
        <v>585</v>
      </c>
      <c r="C142" s="187" t="s">
        <v>586</v>
      </c>
      <c r="D142" s="177" t="s">
        <v>285</v>
      </c>
      <c r="E142" s="178">
        <v>1</v>
      </c>
      <c r="F142" s="179"/>
      <c r="G142" s="180">
        <f>ROUND(E142*F142,2)</f>
        <v>0</v>
      </c>
      <c r="H142" s="179"/>
      <c r="I142" s="180">
        <f>ROUND(E142*H142,2)</f>
        <v>0</v>
      </c>
      <c r="J142" s="179"/>
      <c r="K142" s="180">
        <f>ROUND(E142*J142,2)</f>
        <v>0</v>
      </c>
      <c r="L142" s="180">
        <v>21</v>
      </c>
      <c r="M142" s="180">
        <f>G142*(1+L142/100)</f>
        <v>0</v>
      </c>
      <c r="N142" s="180">
        <v>1.6000000000000001E-3</v>
      </c>
      <c r="O142" s="180">
        <f>ROUND(E142*N142,2)</f>
        <v>0</v>
      </c>
      <c r="P142" s="180">
        <v>0</v>
      </c>
      <c r="Q142" s="180">
        <f>ROUND(E142*P142,2)</f>
        <v>0</v>
      </c>
      <c r="R142" s="180" t="s">
        <v>167</v>
      </c>
      <c r="S142" s="180" t="s">
        <v>114</v>
      </c>
      <c r="T142" s="180" t="s">
        <v>114</v>
      </c>
      <c r="U142" s="180">
        <v>0</v>
      </c>
      <c r="V142" s="180">
        <f>ROUND(E142*U142,2)</f>
        <v>0</v>
      </c>
      <c r="W142" s="180"/>
      <c r="X142" s="181" t="s">
        <v>168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250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ht="22.5" outlineLevel="1" x14ac:dyDescent="0.2">
      <c r="A143" s="175">
        <v>45</v>
      </c>
      <c r="B143" s="176" t="s">
        <v>587</v>
      </c>
      <c r="C143" s="187" t="s">
        <v>588</v>
      </c>
      <c r="D143" s="177" t="s">
        <v>589</v>
      </c>
      <c r="E143" s="178">
        <v>1</v>
      </c>
      <c r="F143" s="179"/>
      <c r="G143" s="180">
        <f>ROUND(E143*F143,2)</f>
        <v>0</v>
      </c>
      <c r="H143" s="179"/>
      <c r="I143" s="180">
        <f>ROUND(E143*H143,2)</f>
        <v>0</v>
      </c>
      <c r="J143" s="179"/>
      <c r="K143" s="180">
        <f>ROUND(E143*J143,2)</f>
        <v>0</v>
      </c>
      <c r="L143" s="180">
        <v>21</v>
      </c>
      <c r="M143" s="180">
        <f>G143*(1+L143/100)</f>
        <v>0</v>
      </c>
      <c r="N143" s="180">
        <v>0</v>
      </c>
      <c r="O143" s="180">
        <f>ROUND(E143*N143,2)</f>
        <v>0</v>
      </c>
      <c r="P143" s="180">
        <v>0</v>
      </c>
      <c r="Q143" s="180">
        <f>ROUND(E143*P143,2)</f>
        <v>0</v>
      </c>
      <c r="R143" s="180"/>
      <c r="S143" s="180" t="s">
        <v>256</v>
      </c>
      <c r="T143" s="180" t="s">
        <v>264</v>
      </c>
      <c r="U143" s="180">
        <v>3.8559999999999999</v>
      </c>
      <c r="V143" s="180">
        <f>ROUND(E143*U143,2)</f>
        <v>3.86</v>
      </c>
      <c r="W143" s="180"/>
      <c r="X143" s="181" t="s">
        <v>115</v>
      </c>
      <c r="Y143" s="148"/>
      <c r="Z143" s="148"/>
      <c r="AA143" s="148"/>
      <c r="AB143" s="148"/>
      <c r="AC143" s="148"/>
      <c r="AD143" s="148"/>
      <c r="AE143" s="148"/>
      <c r="AF143" s="148"/>
      <c r="AG143" s="148" t="s">
        <v>363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68">
        <v>46</v>
      </c>
      <c r="B144" s="169" t="s">
        <v>590</v>
      </c>
      <c r="C144" s="184" t="s">
        <v>591</v>
      </c>
      <c r="D144" s="170" t="s">
        <v>285</v>
      </c>
      <c r="E144" s="171">
        <v>4</v>
      </c>
      <c r="F144" s="172"/>
      <c r="G144" s="173">
        <f>ROUND(E144*F144,2)</f>
        <v>0</v>
      </c>
      <c r="H144" s="172"/>
      <c r="I144" s="173">
        <f>ROUND(E144*H144,2)</f>
        <v>0</v>
      </c>
      <c r="J144" s="172"/>
      <c r="K144" s="173">
        <f>ROUND(E144*J144,2)</f>
        <v>0</v>
      </c>
      <c r="L144" s="173">
        <v>21</v>
      </c>
      <c r="M144" s="173">
        <f>G144*(1+L144/100)</f>
        <v>0</v>
      </c>
      <c r="N144" s="173">
        <v>1.3999999999999999E-4</v>
      </c>
      <c r="O144" s="173">
        <f>ROUND(E144*N144,2)</f>
        <v>0</v>
      </c>
      <c r="P144" s="173">
        <v>0</v>
      </c>
      <c r="Q144" s="173">
        <f>ROUND(E144*P144,2)</f>
        <v>0</v>
      </c>
      <c r="R144" s="173"/>
      <c r="S144" s="173" t="s">
        <v>114</v>
      </c>
      <c r="T144" s="173" t="s">
        <v>114</v>
      </c>
      <c r="U144" s="173">
        <v>0.74199999999999999</v>
      </c>
      <c r="V144" s="173">
        <f>ROUND(E144*U144,2)</f>
        <v>2.97</v>
      </c>
      <c r="W144" s="173"/>
      <c r="X144" s="174" t="s">
        <v>115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363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ht="22.5" outlineLevel="1" x14ac:dyDescent="0.2">
      <c r="A145" s="155"/>
      <c r="B145" s="156"/>
      <c r="C145" s="185" t="s">
        <v>592</v>
      </c>
      <c r="D145" s="158"/>
      <c r="E145" s="159">
        <v>4</v>
      </c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118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">
      <c r="A146" s="175">
        <v>47</v>
      </c>
      <c r="B146" s="176" t="s">
        <v>593</v>
      </c>
      <c r="C146" s="187" t="s">
        <v>594</v>
      </c>
      <c r="D146" s="177" t="s">
        <v>285</v>
      </c>
      <c r="E146" s="178">
        <v>4</v>
      </c>
      <c r="F146" s="179"/>
      <c r="G146" s="180">
        <f>ROUND(E146*F146,2)</f>
        <v>0</v>
      </c>
      <c r="H146" s="179"/>
      <c r="I146" s="180">
        <f>ROUND(E146*H146,2)</f>
        <v>0</v>
      </c>
      <c r="J146" s="179"/>
      <c r="K146" s="180">
        <f>ROUND(E146*J146,2)</f>
        <v>0</v>
      </c>
      <c r="L146" s="180">
        <v>21</v>
      </c>
      <c r="M146" s="180">
        <f>G146*(1+L146/100)</f>
        <v>0</v>
      </c>
      <c r="N146" s="180">
        <v>1.6899999999999998E-2</v>
      </c>
      <c r="O146" s="180">
        <f>ROUND(E146*N146,2)</f>
        <v>7.0000000000000007E-2</v>
      </c>
      <c r="P146" s="180">
        <v>0</v>
      </c>
      <c r="Q146" s="180">
        <f>ROUND(E146*P146,2)</f>
        <v>0</v>
      </c>
      <c r="R146" s="180" t="s">
        <v>167</v>
      </c>
      <c r="S146" s="180" t="s">
        <v>114</v>
      </c>
      <c r="T146" s="180" t="s">
        <v>114</v>
      </c>
      <c r="U146" s="180">
        <v>0</v>
      </c>
      <c r="V146" s="180">
        <f>ROUND(E146*U146,2)</f>
        <v>0</v>
      </c>
      <c r="W146" s="180"/>
      <c r="X146" s="181" t="s">
        <v>168</v>
      </c>
      <c r="Y146" s="148"/>
      <c r="Z146" s="148"/>
      <c r="AA146" s="148"/>
      <c r="AB146" s="148"/>
      <c r="AC146" s="148"/>
      <c r="AD146" s="148"/>
      <c r="AE146" s="148"/>
      <c r="AF146" s="148"/>
      <c r="AG146" s="148" t="s">
        <v>250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68">
        <v>48</v>
      </c>
      <c r="B147" s="169" t="s">
        <v>595</v>
      </c>
      <c r="C147" s="184" t="s">
        <v>596</v>
      </c>
      <c r="D147" s="170" t="s">
        <v>285</v>
      </c>
      <c r="E147" s="171">
        <v>1</v>
      </c>
      <c r="F147" s="172"/>
      <c r="G147" s="173">
        <f>ROUND(E147*F147,2)</f>
        <v>0</v>
      </c>
      <c r="H147" s="172"/>
      <c r="I147" s="173">
        <f>ROUND(E147*H147,2)</f>
        <v>0</v>
      </c>
      <c r="J147" s="172"/>
      <c r="K147" s="173">
        <f>ROUND(E147*J147,2)</f>
        <v>0</v>
      </c>
      <c r="L147" s="173">
        <v>21</v>
      </c>
      <c r="M147" s="173">
        <f>G147*(1+L147/100)</f>
        <v>0</v>
      </c>
      <c r="N147" s="173">
        <v>1E-4</v>
      </c>
      <c r="O147" s="173">
        <f>ROUND(E147*N147,2)</f>
        <v>0</v>
      </c>
      <c r="P147" s="173">
        <v>0</v>
      </c>
      <c r="Q147" s="173">
        <f>ROUND(E147*P147,2)</f>
        <v>0</v>
      </c>
      <c r="R147" s="173"/>
      <c r="S147" s="173" t="s">
        <v>114</v>
      </c>
      <c r="T147" s="173" t="s">
        <v>114</v>
      </c>
      <c r="U147" s="173">
        <v>0.63500000000000001</v>
      </c>
      <c r="V147" s="173">
        <f>ROUND(E147*U147,2)</f>
        <v>0.64</v>
      </c>
      <c r="W147" s="173"/>
      <c r="X147" s="174" t="s">
        <v>115</v>
      </c>
      <c r="Y147" s="148"/>
      <c r="Z147" s="148"/>
      <c r="AA147" s="148"/>
      <c r="AB147" s="148"/>
      <c r="AC147" s="148"/>
      <c r="AD147" s="148"/>
      <c r="AE147" s="148"/>
      <c r="AF147" s="148"/>
      <c r="AG147" s="148" t="s">
        <v>363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ht="22.5" outlineLevel="1" x14ac:dyDescent="0.2">
      <c r="A148" s="155"/>
      <c r="B148" s="156"/>
      <c r="C148" s="185" t="s">
        <v>597</v>
      </c>
      <c r="D148" s="158"/>
      <c r="E148" s="159">
        <v>1</v>
      </c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48"/>
      <c r="Z148" s="148"/>
      <c r="AA148" s="148"/>
      <c r="AB148" s="148"/>
      <c r="AC148" s="148"/>
      <c r="AD148" s="148"/>
      <c r="AE148" s="148"/>
      <c r="AF148" s="148"/>
      <c r="AG148" s="148" t="s">
        <v>118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75">
        <v>49</v>
      </c>
      <c r="B149" s="176" t="s">
        <v>598</v>
      </c>
      <c r="C149" s="187" t="s">
        <v>599</v>
      </c>
      <c r="D149" s="177" t="s">
        <v>285</v>
      </c>
      <c r="E149" s="178">
        <v>1</v>
      </c>
      <c r="F149" s="179"/>
      <c r="G149" s="180">
        <f>ROUND(E149*F149,2)</f>
        <v>0</v>
      </c>
      <c r="H149" s="179"/>
      <c r="I149" s="180">
        <f>ROUND(E149*H149,2)</f>
        <v>0</v>
      </c>
      <c r="J149" s="179"/>
      <c r="K149" s="180">
        <f>ROUND(E149*J149,2)</f>
        <v>0</v>
      </c>
      <c r="L149" s="180">
        <v>21</v>
      </c>
      <c r="M149" s="180">
        <f>G149*(1+L149/100)</f>
        <v>0</v>
      </c>
      <c r="N149" s="180">
        <v>2.5000000000000001E-2</v>
      </c>
      <c r="O149" s="180">
        <f>ROUND(E149*N149,2)</f>
        <v>0.03</v>
      </c>
      <c r="P149" s="180">
        <v>0</v>
      </c>
      <c r="Q149" s="180">
        <f>ROUND(E149*P149,2)</f>
        <v>0</v>
      </c>
      <c r="R149" s="180" t="s">
        <v>167</v>
      </c>
      <c r="S149" s="180" t="s">
        <v>114</v>
      </c>
      <c r="T149" s="180" t="s">
        <v>114</v>
      </c>
      <c r="U149" s="180">
        <v>0</v>
      </c>
      <c r="V149" s="180">
        <f>ROUND(E149*U149,2)</f>
        <v>0</v>
      </c>
      <c r="W149" s="180"/>
      <c r="X149" s="181" t="s">
        <v>168</v>
      </c>
      <c r="Y149" s="148"/>
      <c r="Z149" s="148"/>
      <c r="AA149" s="148"/>
      <c r="AB149" s="148"/>
      <c r="AC149" s="148"/>
      <c r="AD149" s="148"/>
      <c r="AE149" s="148"/>
      <c r="AF149" s="148"/>
      <c r="AG149" s="148" t="s">
        <v>250</v>
      </c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68">
        <v>50</v>
      </c>
      <c r="B150" s="169" t="s">
        <v>600</v>
      </c>
      <c r="C150" s="184" t="s">
        <v>601</v>
      </c>
      <c r="D150" s="170" t="s">
        <v>285</v>
      </c>
      <c r="E150" s="171">
        <v>1</v>
      </c>
      <c r="F150" s="172"/>
      <c r="G150" s="173">
        <f>ROUND(E150*F150,2)</f>
        <v>0</v>
      </c>
      <c r="H150" s="172"/>
      <c r="I150" s="173">
        <f>ROUND(E150*H150,2)</f>
        <v>0</v>
      </c>
      <c r="J150" s="172"/>
      <c r="K150" s="173">
        <f>ROUND(E150*J150,2)</f>
        <v>0</v>
      </c>
      <c r="L150" s="173">
        <v>21</v>
      </c>
      <c r="M150" s="173">
        <f>G150*(1+L150/100)</f>
        <v>0</v>
      </c>
      <c r="N150" s="173">
        <v>8.0000000000000007E-5</v>
      </c>
      <c r="O150" s="173">
        <f>ROUND(E150*N150,2)</f>
        <v>0</v>
      </c>
      <c r="P150" s="173">
        <v>0</v>
      </c>
      <c r="Q150" s="173">
        <f>ROUND(E150*P150,2)</f>
        <v>0</v>
      </c>
      <c r="R150" s="173"/>
      <c r="S150" s="173" t="s">
        <v>114</v>
      </c>
      <c r="T150" s="173" t="s">
        <v>114</v>
      </c>
      <c r="U150" s="173">
        <v>0.55500000000000005</v>
      </c>
      <c r="V150" s="173">
        <f>ROUND(E150*U150,2)</f>
        <v>0.56000000000000005</v>
      </c>
      <c r="W150" s="173"/>
      <c r="X150" s="174" t="s">
        <v>115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363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ht="22.5" outlineLevel="1" x14ac:dyDescent="0.2">
      <c r="A151" s="155"/>
      <c r="B151" s="156"/>
      <c r="C151" s="185" t="s">
        <v>602</v>
      </c>
      <c r="D151" s="158"/>
      <c r="E151" s="159">
        <v>1</v>
      </c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118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">
      <c r="A152" s="175">
        <v>51</v>
      </c>
      <c r="B152" s="176" t="s">
        <v>603</v>
      </c>
      <c r="C152" s="187" t="s">
        <v>604</v>
      </c>
      <c r="D152" s="177" t="s">
        <v>285</v>
      </c>
      <c r="E152" s="178">
        <v>1</v>
      </c>
      <c r="F152" s="179"/>
      <c r="G152" s="180">
        <f>ROUND(E152*F152,2)</f>
        <v>0</v>
      </c>
      <c r="H152" s="179"/>
      <c r="I152" s="180">
        <f>ROUND(E152*H152,2)</f>
        <v>0</v>
      </c>
      <c r="J152" s="179"/>
      <c r="K152" s="180">
        <f>ROUND(E152*J152,2)</f>
        <v>0</v>
      </c>
      <c r="L152" s="180">
        <v>21</v>
      </c>
      <c r="M152" s="180">
        <f>G152*(1+L152/100)</f>
        <v>0</v>
      </c>
      <c r="N152" s="180">
        <v>1.2999999999999999E-2</v>
      </c>
      <c r="O152" s="180">
        <f>ROUND(E152*N152,2)</f>
        <v>0.01</v>
      </c>
      <c r="P152" s="180">
        <v>0</v>
      </c>
      <c r="Q152" s="180">
        <f>ROUND(E152*P152,2)</f>
        <v>0</v>
      </c>
      <c r="R152" s="180" t="s">
        <v>167</v>
      </c>
      <c r="S152" s="180" t="s">
        <v>114</v>
      </c>
      <c r="T152" s="180" t="s">
        <v>114</v>
      </c>
      <c r="U152" s="180">
        <v>0</v>
      </c>
      <c r="V152" s="180">
        <f>ROUND(E152*U152,2)</f>
        <v>0</v>
      </c>
      <c r="W152" s="180"/>
      <c r="X152" s="181" t="s">
        <v>168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250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x14ac:dyDescent="0.2">
      <c r="A153" s="162" t="s">
        <v>109</v>
      </c>
      <c r="B153" s="163" t="s">
        <v>69</v>
      </c>
      <c r="C153" s="183" t="s">
        <v>70</v>
      </c>
      <c r="D153" s="164"/>
      <c r="E153" s="165"/>
      <c r="F153" s="166"/>
      <c r="G153" s="166">
        <f>SUMIF(AG154:AG168,"&lt;&gt;NOR",G154:G168)</f>
        <v>0</v>
      </c>
      <c r="H153" s="166"/>
      <c r="I153" s="166">
        <f>SUM(I154:I168)</f>
        <v>0</v>
      </c>
      <c r="J153" s="166"/>
      <c r="K153" s="166">
        <f>SUM(K154:K168)</f>
        <v>0</v>
      </c>
      <c r="L153" s="166"/>
      <c r="M153" s="166">
        <f>SUM(M154:M168)</f>
        <v>0</v>
      </c>
      <c r="N153" s="166"/>
      <c r="O153" s="166">
        <f>SUM(O154:O168)</f>
        <v>3.59</v>
      </c>
      <c r="P153" s="166"/>
      <c r="Q153" s="166">
        <f>SUM(Q154:Q168)</f>
        <v>1.78</v>
      </c>
      <c r="R153" s="166"/>
      <c r="S153" s="166"/>
      <c r="T153" s="166"/>
      <c r="U153" s="166"/>
      <c r="V153" s="166">
        <f>SUM(V154:V168)</f>
        <v>7.57</v>
      </c>
      <c r="W153" s="166"/>
      <c r="X153" s="167"/>
      <c r="AG153" t="s">
        <v>110</v>
      </c>
    </row>
    <row r="154" spans="1:60" outlineLevel="1" x14ac:dyDescent="0.2">
      <c r="A154" s="168">
        <v>52</v>
      </c>
      <c r="B154" s="169" t="s">
        <v>342</v>
      </c>
      <c r="C154" s="184" t="s">
        <v>343</v>
      </c>
      <c r="D154" s="170" t="s">
        <v>285</v>
      </c>
      <c r="E154" s="171">
        <v>27</v>
      </c>
      <c r="F154" s="172"/>
      <c r="G154" s="173">
        <f>ROUND(E154*F154,2)</f>
        <v>0</v>
      </c>
      <c r="H154" s="172"/>
      <c r="I154" s="173">
        <f>ROUND(E154*H154,2)</f>
        <v>0</v>
      </c>
      <c r="J154" s="172"/>
      <c r="K154" s="173">
        <f>ROUND(E154*J154,2)</f>
        <v>0</v>
      </c>
      <c r="L154" s="173">
        <v>21</v>
      </c>
      <c r="M154" s="173">
        <f>G154*(1+L154/100)</f>
        <v>0</v>
      </c>
      <c r="N154" s="173">
        <v>6.6000000000000003E-2</v>
      </c>
      <c r="O154" s="173">
        <f>ROUND(E154*N154,2)</f>
        <v>1.78</v>
      </c>
      <c r="P154" s="173">
        <v>0</v>
      </c>
      <c r="Q154" s="173">
        <f>ROUND(E154*P154,2)</f>
        <v>0</v>
      </c>
      <c r="R154" s="173"/>
      <c r="S154" s="173" t="s">
        <v>114</v>
      </c>
      <c r="T154" s="173" t="s">
        <v>114</v>
      </c>
      <c r="U154" s="173">
        <v>0.17</v>
      </c>
      <c r="V154" s="173">
        <f>ROUND(E154*U154,2)</f>
        <v>4.59</v>
      </c>
      <c r="W154" s="173"/>
      <c r="X154" s="174" t="s">
        <v>115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116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55"/>
      <c r="B155" s="156"/>
      <c r="C155" s="185" t="s">
        <v>605</v>
      </c>
      <c r="D155" s="158"/>
      <c r="E155" s="159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118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55"/>
      <c r="B156" s="156"/>
      <c r="C156" s="185" t="s">
        <v>606</v>
      </c>
      <c r="D156" s="158"/>
      <c r="E156" s="159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48"/>
      <c r="Z156" s="148"/>
      <c r="AA156" s="148"/>
      <c r="AB156" s="148"/>
      <c r="AC156" s="148"/>
      <c r="AD156" s="148"/>
      <c r="AE156" s="148"/>
      <c r="AF156" s="148"/>
      <c r="AG156" s="148" t="s">
        <v>118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55"/>
      <c r="B157" s="156"/>
      <c r="C157" s="185" t="s">
        <v>607</v>
      </c>
      <c r="D157" s="158"/>
      <c r="E157" s="159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118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">
      <c r="A158" s="155"/>
      <c r="B158" s="156"/>
      <c r="C158" s="185" t="s">
        <v>608</v>
      </c>
      <c r="D158" s="158"/>
      <c r="E158" s="159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118</v>
      </c>
      <c r="AH158" s="148">
        <v>0</v>
      </c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55"/>
      <c r="B159" s="156"/>
      <c r="C159" s="185" t="s">
        <v>609</v>
      </c>
      <c r="D159" s="158"/>
      <c r="E159" s="159">
        <v>27</v>
      </c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118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68">
        <v>53</v>
      </c>
      <c r="B160" s="169" t="s">
        <v>347</v>
      </c>
      <c r="C160" s="184" t="s">
        <v>348</v>
      </c>
      <c r="D160" s="170" t="s">
        <v>285</v>
      </c>
      <c r="E160" s="171">
        <v>2430</v>
      </c>
      <c r="F160" s="172"/>
      <c r="G160" s="173">
        <f>ROUND(E160*F160,2)</f>
        <v>0</v>
      </c>
      <c r="H160" s="172"/>
      <c r="I160" s="173">
        <f>ROUND(E160*H160,2)</f>
        <v>0</v>
      </c>
      <c r="J160" s="172"/>
      <c r="K160" s="173">
        <f>ROUND(E160*J160,2)</f>
        <v>0</v>
      </c>
      <c r="L160" s="173">
        <v>21</v>
      </c>
      <c r="M160" s="173">
        <f>G160*(1+L160/100)</f>
        <v>0</v>
      </c>
      <c r="N160" s="173">
        <v>0</v>
      </c>
      <c r="O160" s="173">
        <f>ROUND(E160*N160,2)</f>
        <v>0</v>
      </c>
      <c r="P160" s="173">
        <v>0</v>
      </c>
      <c r="Q160" s="173">
        <f>ROUND(E160*P160,2)</f>
        <v>0</v>
      </c>
      <c r="R160" s="173"/>
      <c r="S160" s="173" t="s">
        <v>114</v>
      </c>
      <c r="T160" s="173" t="s">
        <v>114</v>
      </c>
      <c r="U160" s="173">
        <v>0</v>
      </c>
      <c r="V160" s="173">
        <f>ROUND(E160*U160,2)</f>
        <v>0</v>
      </c>
      <c r="W160" s="173"/>
      <c r="X160" s="174" t="s">
        <v>115</v>
      </c>
      <c r="Y160" s="148"/>
      <c r="Z160" s="148"/>
      <c r="AA160" s="148"/>
      <c r="AB160" s="148"/>
      <c r="AC160" s="148"/>
      <c r="AD160" s="148"/>
      <c r="AE160" s="148"/>
      <c r="AF160" s="148"/>
      <c r="AG160" s="148" t="s">
        <v>116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55"/>
      <c r="B161" s="156"/>
      <c r="C161" s="185" t="s">
        <v>605</v>
      </c>
      <c r="D161" s="158"/>
      <c r="E161" s="159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118</v>
      </c>
      <c r="AH161" s="148">
        <v>0</v>
      </c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">
      <c r="A162" s="155"/>
      <c r="B162" s="156"/>
      <c r="C162" s="185" t="s">
        <v>606</v>
      </c>
      <c r="D162" s="158"/>
      <c r="E162" s="159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48"/>
      <c r="Z162" s="148"/>
      <c r="AA162" s="148"/>
      <c r="AB162" s="148"/>
      <c r="AC162" s="148"/>
      <c r="AD162" s="148"/>
      <c r="AE162" s="148"/>
      <c r="AF162" s="148"/>
      <c r="AG162" s="148" t="s">
        <v>118</v>
      </c>
      <c r="AH162" s="148">
        <v>0</v>
      </c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55"/>
      <c r="B163" s="156"/>
      <c r="C163" s="185" t="s">
        <v>610</v>
      </c>
      <c r="D163" s="158"/>
      <c r="E163" s="159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118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">
      <c r="A164" s="155"/>
      <c r="B164" s="156"/>
      <c r="C164" s="185" t="s">
        <v>611</v>
      </c>
      <c r="D164" s="158"/>
      <c r="E164" s="159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118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55"/>
      <c r="B165" s="156"/>
      <c r="C165" s="185" t="s">
        <v>612</v>
      </c>
      <c r="D165" s="158"/>
      <c r="E165" s="159">
        <v>2430</v>
      </c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48"/>
      <c r="Z165" s="148"/>
      <c r="AA165" s="148"/>
      <c r="AB165" s="148"/>
      <c r="AC165" s="148"/>
      <c r="AD165" s="148"/>
      <c r="AE165" s="148"/>
      <c r="AF165" s="148"/>
      <c r="AG165" s="148" t="s">
        <v>118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">
      <c r="A166" s="168">
        <v>54</v>
      </c>
      <c r="B166" s="169" t="s">
        <v>352</v>
      </c>
      <c r="C166" s="184" t="s">
        <v>353</v>
      </c>
      <c r="D166" s="170" t="s">
        <v>285</v>
      </c>
      <c r="E166" s="171">
        <v>27</v>
      </c>
      <c r="F166" s="172"/>
      <c r="G166" s="173">
        <f>ROUND(E166*F166,2)</f>
        <v>0</v>
      </c>
      <c r="H166" s="172"/>
      <c r="I166" s="173">
        <f>ROUND(E166*H166,2)</f>
        <v>0</v>
      </c>
      <c r="J166" s="172"/>
      <c r="K166" s="173">
        <f>ROUND(E166*J166,2)</f>
        <v>0</v>
      </c>
      <c r="L166" s="173">
        <v>21</v>
      </c>
      <c r="M166" s="173">
        <f>G166*(1+L166/100)</f>
        <v>0</v>
      </c>
      <c r="N166" s="173">
        <v>6.7000000000000004E-2</v>
      </c>
      <c r="O166" s="173">
        <f>ROUND(E166*N166,2)</f>
        <v>1.81</v>
      </c>
      <c r="P166" s="173">
        <v>6.6000000000000003E-2</v>
      </c>
      <c r="Q166" s="173">
        <f>ROUND(E166*P166,2)</f>
        <v>1.78</v>
      </c>
      <c r="R166" s="173"/>
      <c r="S166" s="173" t="s">
        <v>114</v>
      </c>
      <c r="T166" s="173" t="s">
        <v>114</v>
      </c>
      <c r="U166" s="173">
        <v>0.1105</v>
      </c>
      <c r="V166" s="173">
        <f>ROUND(E166*U166,2)</f>
        <v>2.98</v>
      </c>
      <c r="W166" s="173"/>
      <c r="X166" s="174" t="s">
        <v>115</v>
      </c>
      <c r="Y166" s="148"/>
      <c r="Z166" s="148"/>
      <c r="AA166" s="148"/>
      <c r="AB166" s="148"/>
      <c r="AC166" s="148"/>
      <c r="AD166" s="148"/>
      <c r="AE166" s="148"/>
      <c r="AF166" s="148"/>
      <c r="AG166" s="148" t="s">
        <v>116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55"/>
      <c r="B167" s="156"/>
      <c r="C167" s="185" t="s">
        <v>613</v>
      </c>
      <c r="D167" s="158"/>
      <c r="E167" s="159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48"/>
      <c r="Z167" s="148"/>
      <c r="AA167" s="148"/>
      <c r="AB167" s="148"/>
      <c r="AC167" s="148"/>
      <c r="AD167" s="148"/>
      <c r="AE167" s="148"/>
      <c r="AF167" s="148"/>
      <c r="AG167" s="148" t="s">
        <v>118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55"/>
      <c r="B168" s="156"/>
      <c r="C168" s="185" t="s">
        <v>609</v>
      </c>
      <c r="D168" s="158"/>
      <c r="E168" s="159">
        <v>27</v>
      </c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118</v>
      </c>
      <c r="AH168" s="148">
        <v>0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x14ac:dyDescent="0.2">
      <c r="A169" s="162" t="s">
        <v>109</v>
      </c>
      <c r="B169" s="163" t="s">
        <v>71</v>
      </c>
      <c r="C169" s="183" t="s">
        <v>72</v>
      </c>
      <c r="D169" s="164"/>
      <c r="E169" s="165"/>
      <c r="F169" s="166"/>
      <c r="G169" s="166">
        <f>SUMIF(AG170:AG172,"&lt;&gt;NOR",G170:G172)</f>
        <v>0</v>
      </c>
      <c r="H169" s="166"/>
      <c r="I169" s="166">
        <f>SUM(I170:I172)</f>
        <v>0</v>
      </c>
      <c r="J169" s="166"/>
      <c r="K169" s="166">
        <f>SUM(K170:K172)</f>
        <v>0</v>
      </c>
      <c r="L169" s="166"/>
      <c r="M169" s="166">
        <f>SUM(M170:M172)</f>
        <v>0</v>
      </c>
      <c r="N169" s="166"/>
      <c r="O169" s="166">
        <f>SUM(O170:O172)</f>
        <v>1.52</v>
      </c>
      <c r="P169" s="166"/>
      <c r="Q169" s="166">
        <f>SUM(Q170:Q172)</f>
        <v>0</v>
      </c>
      <c r="R169" s="166"/>
      <c r="S169" s="166"/>
      <c r="T169" s="166"/>
      <c r="U169" s="166"/>
      <c r="V169" s="166">
        <f>SUM(V170:V172)</f>
        <v>12.58</v>
      </c>
      <c r="W169" s="166"/>
      <c r="X169" s="167"/>
      <c r="AG169" t="s">
        <v>110</v>
      </c>
    </row>
    <row r="170" spans="1:60" outlineLevel="1" x14ac:dyDescent="0.2">
      <c r="A170" s="168">
        <v>55</v>
      </c>
      <c r="B170" s="169" t="s">
        <v>614</v>
      </c>
      <c r="C170" s="184" t="s">
        <v>615</v>
      </c>
      <c r="D170" s="170" t="s">
        <v>157</v>
      </c>
      <c r="E170" s="171">
        <v>108</v>
      </c>
      <c r="F170" s="172"/>
      <c r="G170" s="173">
        <f>ROUND(E170*F170,2)</f>
        <v>0</v>
      </c>
      <c r="H170" s="172"/>
      <c r="I170" s="173">
        <f>ROUND(E170*H170,2)</f>
        <v>0</v>
      </c>
      <c r="J170" s="172"/>
      <c r="K170" s="173">
        <f>ROUND(E170*J170,2)</f>
        <v>0</v>
      </c>
      <c r="L170" s="173">
        <v>21</v>
      </c>
      <c r="M170" s="173">
        <f>G170*(1+L170/100)</f>
        <v>0</v>
      </c>
      <c r="N170" s="173">
        <v>1.4109999999999999E-2</v>
      </c>
      <c r="O170" s="173">
        <f>ROUND(E170*N170,2)</f>
        <v>1.52</v>
      </c>
      <c r="P170" s="173">
        <v>0</v>
      </c>
      <c r="Q170" s="173">
        <f>ROUND(E170*P170,2)</f>
        <v>0</v>
      </c>
      <c r="R170" s="173"/>
      <c r="S170" s="173" t="s">
        <v>114</v>
      </c>
      <c r="T170" s="173" t="s">
        <v>114</v>
      </c>
      <c r="U170" s="173">
        <v>0.11649</v>
      </c>
      <c r="V170" s="173">
        <f>ROUND(E170*U170,2)</f>
        <v>12.58</v>
      </c>
      <c r="W170" s="173"/>
      <c r="X170" s="174" t="s">
        <v>115</v>
      </c>
      <c r="Y170" s="148"/>
      <c r="Z170" s="148"/>
      <c r="AA170" s="148"/>
      <c r="AB170" s="148"/>
      <c r="AC170" s="148"/>
      <c r="AD170" s="148"/>
      <c r="AE170" s="148"/>
      <c r="AF170" s="148"/>
      <c r="AG170" s="148" t="s">
        <v>116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ht="22.5" outlineLevel="1" x14ac:dyDescent="0.2">
      <c r="A171" s="155"/>
      <c r="B171" s="156"/>
      <c r="C171" s="185" t="s">
        <v>616</v>
      </c>
      <c r="D171" s="158"/>
      <c r="E171" s="159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48"/>
      <c r="Z171" s="148"/>
      <c r="AA171" s="148"/>
      <c r="AB171" s="148"/>
      <c r="AC171" s="148"/>
      <c r="AD171" s="148"/>
      <c r="AE171" s="148"/>
      <c r="AF171" s="148"/>
      <c r="AG171" s="148" t="s">
        <v>118</v>
      </c>
      <c r="AH171" s="148">
        <v>0</v>
      </c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55"/>
      <c r="B172" s="156"/>
      <c r="C172" s="185" t="s">
        <v>617</v>
      </c>
      <c r="D172" s="158"/>
      <c r="E172" s="159">
        <v>108</v>
      </c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118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x14ac:dyDescent="0.2">
      <c r="A173" s="162" t="s">
        <v>109</v>
      </c>
      <c r="B173" s="163" t="s">
        <v>75</v>
      </c>
      <c r="C173" s="183" t="s">
        <v>76</v>
      </c>
      <c r="D173" s="164"/>
      <c r="E173" s="165"/>
      <c r="F173" s="166"/>
      <c r="G173" s="166">
        <f>SUMIF(AG174:AG186,"&lt;&gt;NOR",G174:G186)</f>
        <v>0</v>
      </c>
      <c r="H173" s="166"/>
      <c r="I173" s="166">
        <f>SUM(I174:I186)</f>
        <v>0</v>
      </c>
      <c r="J173" s="166"/>
      <c r="K173" s="166">
        <f>SUM(K174:K186)</f>
        <v>0</v>
      </c>
      <c r="L173" s="166"/>
      <c r="M173" s="166">
        <f>SUM(M174:M186)</f>
        <v>0</v>
      </c>
      <c r="N173" s="166"/>
      <c r="O173" s="166">
        <f>SUM(O174:O186)</f>
        <v>0.11</v>
      </c>
      <c r="P173" s="166"/>
      <c r="Q173" s="166">
        <f>SUM(Q174:Q186)</f>
        <v>35.9</v>
      </c>
      <c r="R173" s="166"/>
      <c r="S173" s="166"/>
      <c r="T173" s="166"/>
      <c r="U173" s="166"/>
      <c r="V173" s="166">
        <f>SUM(V174:V186)</f>
        <v>127.1</v>
      </c>
      <c r="W173" s="166"/>
      <c r="X173" s="167"/>
      <c r="AG173" t="s">
        <v>110</v>
      </c>
    </row>
    <row r="174" spans="1:60" outlineLevel="1" x14ac:dyDescent="0.2">
      <c r="A174" s="168">
        <v>56</v>
      </c>
      <c r="B174" s="169" t="s">
        <v>618</v>
      </c>
      <c r="C174" s="184" t="s">
        <v>619</v>
      </c>
      <c r="D174" s="170" t="s">
        <v>157</v>
      </c>
      <c r="E174" s="171">
        <v>193</v>
      </c>
      <c r="F174" s="172"/>
      <c r="G174" s="173">
        <f>ROUND(E174*F174,2)</f>
        <v>0</v>
      </c>
      <c r="H174" s="172"/>
      <c r="I174" s="173">
        <f>ROUND(E174*H174,2)</f>
        <v>0</v>
      </c>
      <c r="J174" s="172"/>
      <c r="K174" s="173">
        <f>ROUND(E174*J174,2)</f>
        <v>0</v>
      </c>
      <c r="L174" s="173">
        <v>21</v>
      </c>
      <c r="M174" s="173">
        <f>G174*(1+L174/100)</f>
        <v>0</v>
      </c>
      <c r="N174" s="173">
        <v>5.9000000000000003E-4</v>
      </c>
      <c r="O174" s="173">
        <f>ROUND(E174*N174,2)</f>
        <v>0.11</v>
      </c>
      <c r="P174" s="173">
        <v>0.186</v>
      </c>
      <c r="Q174" s="173">
        <f>ROUND(E174*P174,2)</f>
        <v>35.9</v>
      </c>
      <c r="R174" s="173"/>
      <c r="S174" s="173" t="s">
        <v>114</v>
      </c>
      <c r="T174" s="173" t="s">
        <v>114</v>
      </c>
      <c r="U174" s="173">
        <v>0.64300000000000002</v>
      </c>
      <c r="V174" s="173">
        <f>ROUND(E174*U174,2)</f>
        <v>124.1</v>
      </c>
      <c r="W174" s="173"/>
      <c r="X174" s="174" t="s">
        <v>115</v>
      </c>
      <c r="Y174" s="148"/>
      <c r="Z174" s="148"/>
      <c r="AA174" s="148"/>
      <c r="AB174" s="148"/>
      <c r="AC174" s="148"/>
      <c r="AD174" s="148"/>
      <c r="AE174" s="148"/>
      <c r="AF174" s="148"/>
      <c r="AG174" s="148" t="s">
        <v>116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ht="22.5" outlineLevel="1" x14ac:dyDescent="0.2">
      <c r="A175" s="155"/>
      <c r="B175" s="156"/>
      <c r="C175" s="185" t="s">
        <v>620</v>
      </c>
      <c r="D175" s="158"/>
      <c r="E175" s="159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8"/>
      <c r="Z175" s="148"/>
      <c r="AA175" s="148"/>
      <c r="AB175" s="148"/>
      <c r="AC175" s="148"/>
      <c r="AD175" s="148"/>
      <c r="AE175" s="148"/>
      <c r="AF175" s="148"/>
      <c r="AG175" s="148" t="s">
        <v>118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55"/>
      <c r="B176" s="156"/>
      <c r="C176" s="185" t="s">
        <v>621</v>
      </c>
      <c r="D176" s="158"/>
      <c r="E176" s="159">
        <v>193</v>
      </c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48"/>
      <c r="Z176" s="148"/>
      <c r="AA176" s="148"/>
      <c r="AB176" s="148"/>
      <c r="AC176" s="148"/>
      <c r="AD176" s="148"/>
      <c r="AE176" s="148"/>
      <c r="AF176" s="148"/>
      <c r="AG176" s="148" t="s">
        <v>118</v>
      </c>
      <c r="AH176" s="148">
        <v>0</v>
      </c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ht="22.5" outlineLevel="1" x14ac:dyDescent="0.2">
      <c r="A177" s="168">
        <v>57</v>
      </c>
      <c r="B177" s="169" t="s">
        <v>622</v>
      </c>
      <c r="C177" s="184" t="s">
        <v>623</v>
      </c>
      <c r="D177" s="170" t="s">
        <v>285</v>
      </c>
      <c r="E177" s="171">
        <v>4</v>
      </c>
      <c r="F177" s="172"/>
      <c r="G177" s="173">
        <f>ROUND(E177*F177,2)</f>
        <v>0</v>
      </c>
      <c r="H177" s="172"/>
      <c r="I177" s="173">
        <f>ROUND(E177*H177,2)</f>
        <v>0</v>
      </c>
      <c r="J177" s="172"/>
      <c r="K177" s="173">
        <f>ROUND(E177*J177,2)</f>
        <v>0</v>
      </c>
      <c r="L177" s="173">
        <v>21</v>
      </c>
      <c r="M177" s="173">
        <f>G177*(1+L177/100)</f>
        <v>0</v>
      </c>
      <c r="N177" s="173">
        <v>0</v>
      </c>
      <c r="O177" s="173">
        <f>ROUND(E177*N177,2)</f>
        <v>0</v>
      </c>
      <c r="P177" s="173">
        <v>0</v>
      </c>
      <c r="Q177" s="173">
        <f>ROUND(E177*P177,2)</f>
        <v>0</v>
      </c>
      <c r="R177" s="173"/>
      <c r="S177" s="173" t="s">
        <v>256</v>
      </c>
      <c r="T177" s="173" t="s">
        <v>264</v>
      </c>
      <c r="U177" s="173">
        <v>0</v>
      </c>
      <c r="V177" s="173">
        <f>ROUND(E177*U177,2)</f>
        <v>0</v>
      </c>
      <c r="W177" s="173"/>
      <c r="X177" s="174" t="s">
        <v>115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116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">
      <c r="A178" s="155"/>
      <c r="B178" s="156"/>
      <c r="C178" s="185" t="s">
        <v>624</v>
      </c>
      <c r="D178" s="158"/>
      <c r="E178" s="159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118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55"/>
      <c r="B179" s="156"/>
      <c r="C179" s="185" t="s">
        <v>625</v>
      </c>
      <c r="D179" s="158"/>
      <c r="E179" s="159">
        <v>4</v>
      </c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8"/>
      <c r="Z179" s="148"/>
      <c r="AA179" s="148"/>
      <c r="AB179" s="148"/>
      <c r="AC179" s="148"/>
      <c r="AD179" s="148"/>
      <c r="AE179" s="148"/>
      <c r="AF179" s="148"/>
      <c r="AG179" s="148" t="s">
        <v>118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ht="22.5" outlineLevel="1" x14ac:dyDescent="0.2">
      <c r="A180" s="168">
        <v>58</v>
      </c>
      <c r="B180" s="169" t="s">
        <v>626</v>
      </c>
      <c r="C180" s="184" t="s">
        <v>627</v>
      </c>
      <c r="D180" s="170" t="s">
        <v>285</v>
      </c>
      <c r="E180" s="171">
        <v>1</v>
      </c>
      <c r="F180" s="172"/>
      <c r="G180" s="173">
        <f>ROUND(E180*F180,2)</f>
        <v>0</v>
      </c>
      <c r="H180" s="172"/>
      <c r="I180" s="173">
        <f>ROUND(E180*H180,2)</f>
        <v>0</v>
      </c>
      <c r="J180" s="172"/>
      <c r="K180" s="173">
        <f>ROUND(E180*J180,2)</f>
        <v>0</v>
      </c>
      <c r="L180" s="173">
        <v>21</v>
      </c>
      <c r="M180" s="173">
        <f>G180*(1+L180/100)</f>
        <v>0</v>
      </c>
      <c r="N180" s="173">
        <v>0</v>
      </c>
      <c r="O180" s="173">
        <f>ROUND(E180*N180,2)</f>
        <v>0</v>
      </c>
      <c r="P180" s="173">
        <v>0</v>
      </c>
      <c r="Q180" s="173">
        <f>ROUND(E180*P180,2)</f>
        <v>0</v>
      </c>
      <c r="R180" s="173"/>
      <c r="S180" s="173" t="s">
        <v>256</v>
      </c>
      <c r="T180" s="173" t="s">
        <v>264</v>
      </c>
      <c r="U180" s="173">
        <v>0</v>
      </c>
      <c r="V180" s="173">
        <f>ROUND(E180*U180,2)</f>
        <v>0</v>
      </c>
      <c r="W180" s="173"/>
      <c r="X180" s="174" t="s">
        <v>115</v>
      </c>
      <c r="Y180" s="148"/>
      <c r="Z180" s="148"/>
      <c r="AA180" s="148"/>
      <c r="AB180" s="148"/>
      <c r="AC180" s="148"/>
      <c r="AD180" s="148"/>
      <c r="AE180" s="148"/>
      <c r="AF180" s="148"/>
      <c r="AG180" s="148" t="s">
        <v>116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55"/>
      <c r="B181" s="156"/>
      <c r="C181" s="185" t="s">
        <v>628</v>
      </c>
      <c r="D181" s="158"/>
      <c r="E181" s="159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48"/>
      <c r="Z181" s="148"/>
      <c r="AA181" s="148"/>
      <c r="AB181" s="148"/>
      <c r="AC181" s="148"/>
      <c r="AD181" s="148"/>
      <c r="AE181" s="148"/>
      <c r="AF181" s="148"/>
      <c r="AG181" s="148" t="s">
        <v>118</v>
      </c>
      <c r="AH181" s="148">
        <v>0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 x14ac:dyDescent="0.2">
      <c r="A182" s="155"/>
      <c r="B182" s="156"/>
      <c r="C182" s="185" t="s">
        <v>58</v>
      </c>
      <c r="D182" s="158"/>
      <c r="E182" s="159">
        <v>1</v>
      </c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8"/>
      <c r="Z182" s="148"/>
      <c r="AA182" s="148"/>
      <c r="AB182" s="148"/>
      <c r="AC182" s="148"/>
      <c r="AD182" s="148"/>
      <c r="AE182" s="148"/>
      <c r="AF182" s="148"/>
      <c r="AG182" s="148" t="s">
        <v>118</v>
      </c>
      <c r="AH182" s="148">
        <v>0</v>
      </c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68">
        <v>59</v>
      </c>
      <c r="B183" s="169" t="s">
        <v>629</v>
      </c>
      <c r="C183" s="184" t="s">
        <v>630</v>
      </c>
      <c r="D183" s="170" t="s">
        <v>127</v>
      </c>
      <c r="E183" s="171">
        <v>12</v>
      </c>
      <c r="F183" s="172"/>
      <c r="G183" s="173">
        <f>ROUND(E183*F183,2)</f>
        <v>0</v>
      </c>
      <c r="H183" s="172"/>
      <c r="I183" s="173">
        <f>ROUND(E183*H183,2)</f>
        <v>0</v>
      </c>
      <c r="J183" s="172"/>
      <c r="K183" s="173">
        <f>ROUND(E183*J183,2)</f>
        <v>0</v>
      </c>
      <c r="L183" s="173">
        <v>21</v>
      </c>
      <c r="M183" s="173">
        <f>G183*(1+L183/100)</f>
        <v>0</v>
      </c>
      <c r="N183" s="173">
        <v>0</v>
      </c>
      <c r="O183" s="173">
        <f>ROUND(E183*N183,2)</f>
        <v>0</v>
      </c>
      <c r="P183" s="173">
        <v>0</v>
      </c>
      <c r="Q183" s="173">
        <f>ROUND(E183*P183,2)</f>
        <v>0</v>
      </c>
      <c r="R183" s="173"/>
      <c r="S183" s="173" t="s">
        <v>114</v>
      </c>
      <c r="T183" s="173" t="s">
        <v>114</v>
      </c>
      <c r="U183" s="173">
        <v>0.25</v>
      </c>
      <c r="V183" s="173">
        <f>ROUND(E183*U183,2)</f>
        <v>3</v>
      </c>
      <c r="W183" s="173"/>
      <c r="X183" s="174" t="s">
        <v>115</v>
      </c>
      <c r="Y183" s="148"/>
      <c r="Z183" s="148"/>
      <c r="AA183" s="148"/>
      <c r="AB183" s="148"/>
      <c r="AC183" s="148"/>
      <c r="AD183" s="148"/>
      <c r="AE183" s="148"/>
      <c r="AF183" s="148"/>
      <c r="AG183" s="148" t="s">
        <v>116</v>
      </c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">
      <c r="A184" s="155"/>
      <c r="B184" s="156"/>
      <c r="C184" s="185" t="s">
        <v>631</v>
      </c>
      <c r="D184" s="158"/>
      <c r="E184" s="159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8"/>
      <c r="Z184" s="148"/>
      <c r="AA184" s="148"/>
      <c r="AB184" s="148"/>
      <c r="AC184" s="148"/>
      <c r="AD184" s="148"/>
      <c r="AE184" s="148"/>
      <c r="AF184" s="148"/>
      <c r="AG184" s="148" t="s">
        <v>118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55"/>
      <c r="B185" s="156"/>
      <c r="C185" s="185" t="s">
        <v>632</v>
      </c>
      <c r="D185" s="158"/>
      <c r="E185" s="159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48"/>
      <c r="Z185" s="148"/>
      <c r="AA185" s="148"/>
      <c r="AB185" s="148"/>
      <c r="AC185" s="148"/>
      <c r="AD185" s="148"/>
      <c r="AE185" s="148"/>
      <c r="AF185" s="148"/>
      <c r="AG185" s="148" t="s">
        <v>118</v>
      </c>
      <c r="AH185" s="148">
        <v>0</v>
      </c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 x14ac:dyDescent="0.2">
      <c r="A186" s="155"/>
      <c r="B186" s="156"/>
      <c r="C186" s="185" t="s">
        <v>633</v>
      </c>
      <c r="D186" s="158"/>
      <c r="E186" s="159">
        <v>12</v>
      </c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8"/>
      <c r="Z186" s="148"/>
      <c r="AA186" s="148"/>
      <c r="AB186" s="148"/>
      <c r="AC186" s="148"/>
      <c r="AD186" s="148"/>
      <c r="AE186" s="148"/>
      <c r="AF186" s="148"/>
      <c r="AG186" s="148" t="s">
        <v>118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x14ac:dyDescent="0.2">
      <c r="A187" s="162" t="s">
        <v>109</v>
      </c>
      <c r="B187" s="163" t="s">
        <v>77</v>
      </c>
      <c r="C187" s="183" t="s">
        <v>78</v>
      </c>
      <c r="D187" s="164"/>
      <c r="E187" s="165"/>
      <c r="F187" s="166"/>
      <c r="G187" s="166">
        <f>SUMIF(AG188:AG188,"&lt;&gt;NOR",G188:G188)</f>
        <v>0</v>
      </c>
      <c r="H187" s="166"/>
      <c r="I187" s="166">
        <f>SUM(I188:I188)</f>
        <v>0</v>
      </c>
      <c r="J187" s="166"/>
      <c r="K187" s="166">
        <f>SUM(K188:K188)</f>
        <v>0</v>
      </c>
      <c r="L187" s="166"/>
      <c r="M187" s="166">
        <f>SUM(M188:M188)</f>
        <v>0</v>
      </c>
      <c r="N187" s="166"/>
      <c r="O187" s="166">
        <f>SUM(O188:O188)</f>
        <v>0</v>
      </c>
      <c r="P187" s="166"/>
      <c r="Q187" s="166">
        <f>SUM(Q188:Q188)</f>
        <v>0</v>
      </c>
      <c r="R187" s="166"/>
      <c r="S187" s="166"/>
      <c r="T187" s="166"/>
      <c r="U187" s="166"/>
      <c r="V187" s="166">
        <f>SUM(V188:V188)</f>
        <v>371.81</v>
      </c>
      <c r="W187" s="166"/>
      <c r="X187" s="167"/>
      <c r="AG187" t="s">
        <v>110</v>
      </c>
    </row>
    <row r="188" spans="1:60" outlineLevel="1" x14ac:dyDescent="0.2">
      <c r="A188" s="175">
        <v>60</v>
      </c>
      <c r="B188" s="176" t="s">
        <v>634</v>
      </c>
      <c r="C188" s="187" t="s">
        <v>635</v>
      </c>
      <c r="D188" s="177" t="s">
        <v>166</v>
      </c>
      <c r="E188" s="178">
        <v>1757.9685199999999</v>
      </c>
      <c r="F188" s="179"/>
      <c r="G188" s="180">
        <f>ROUND(E188*F188,2)</f>
        <v>0</v>
      </c>
      <c r="H188" s="179"/>
      <c r="I188" s="180">
        <f>ROUND(E188*H188,2)</f>
        <v>0</v>
      </c>
      <c r="J188" s="179"/>
      <c r="K188" s="180">
        <f>ROUND(E188*J188,2)</f>
        <v>0</v>
      </c>
      <c r="L188" s="180">
        <v>21</v>
      </c>
      <c r="M188" s="180">
        <f>G188*(1+L188/100)</f>
        <v>0</v>
      </c>
      <c r="N188" s="180">
        <v>0</v>
      </c>
      <c r="O188" s="180">
        <f>ROUND(E188*N188,2)</f>
        <v>0</v>
      </c>
      <c r="P188" s="180">
        <v>0</v>
      </c>
      <c r="Q188" s="180">
        <f>ROUND(E188*P188,2)</f>
        <v>0</v>
      </c>
      <c r="R188" s="180"/>
      <c r="S188" s="180" t="s">
        <v>114</v>
      </c>
      <c r="T188" s="180" t="s">
        <v>114</v>
      </c>
      <c r="U188" s="180">
        <v>0.21149999999999999</v>
      </c>
      <c r="V188" s="180">
        <f>ROUND(E188*U188,2)</f>
        <v>371.81</v>
      </c>
      <c r="W188" s="180"/>
      <c r="X188" s="181" t="s">
        <v>115</v>
      </c>
      <c r="Y188" s="148"/>
      <c r="Z188" s="148"/>
      <c r="AA188" s="148"/>
      <c r="AB188" s="148"/>
      <c r="AC188" s="148"/>
      <c r="AD188" s="148"/>
      <c r="AE188" s="148"/>
      <c r="AF188" s="148"/>
      <c r="AG188" s="148" t="s">
        <v>116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x14ac:dyDescent="0.2">
      <c r="A189" s="162" t="s">
        <v>109</v>
      </c>
      <c r="B189" s="163" t="s">
        <v>79</v>
      </c>
      <c r="C189" s="183" t="s">
        <v>80</v>
      </c>
      <c r="D189" s="164"/>
      <c r="E189" s="165"/>
      <c r="F189" s="166"/>
      <c r="G189" s="166">
        <f>SUMIF(AG190:AG230,"&lt;&gt;NOR",G190:G230)</f>
        <v>0</v>
      </c>
      <c r="H189" s="166"/>
      <c r="I189" s="166">
        <f>SUM(I190:I230)</f>
        <v>0</v>
      </c>
      <c r="J189" s="166"/>
      <c r="K189" s="166">
        <f>SUM(K190:K230)</f>
        <v>0</v>
      </c>
      <c r="L189" s="166"/>
      <c r="M189" s="166">
        <f>SUM(M190:M230)</f>
        <v>0</v>
      </c>
      <c r="N189" s="166"/>
      <c r="O189" s="166">
        <f>SUM(O190:O230)</f>
        <v>0</v>
      </c>
      <c r="P189" s="166"/>
      <c r="Q189" s="166">
        <f>SUM(Q190:Q230)</f>
        <v>0</v>
      </c>
      <c r="R189" s="166"/>
      <c r="S189" s="166"/>
      <c r="T189" s="166"/>
      <c r="U189" s="166"/>
      <c r="V189" s="166">
        <f>SUM(V190:V230)</f>
        <v>161.80000000000001</v>
      </c>
      <c r="W189" s="166"/>
      <c r="X189" s="167"/>
      <c r="AG189" t="s">
        <v>110</v>
      </c>
    </row>
    <row r="190" spans="1:60" outlineLevel="1" x14ac:dyDescent="0.2">
      <c r="A190" s="168">
        <v>61</v>
      </c>
      <c r="B190" s="169" t="s">
        <v>636</v>
      </c>
      <c r="C190" s="184" t="s">
        <v>637</v>
      </c>
      <c r="D190" s="170" t="s">
        <v>166</v>
      </c>
      <c r="E190" s="171">
        <v>2.4</v>
      </c>
      <c r="F190" s="172"/>
      <c r="G190" s="173">
        <f>ROUND(E190*F190,2)</f>
        <v>0</v>
      </c>
      <c r="H190" s="172"/>
      <c r="I190" s="173">
        <f>ROUND(E190*H190,2)</f>
        <v>0</v>
      </c>
      <c r="J190" s="172"/>
      <c r="K190" s="173">
        <f>ROUND(E190*J190,2)</f>
        <v>0</v>
      </c>
      <c r="L190" s="173">
        <v>21</v>
      </c>
      <c r="M190" s="173">
        <f>G190*(1+L190/100)</f>
        <v>0</v>
      </c>
      <c r="N190" s="173">
        <v>0</v>
      </c>
      <c r="O190" s="173">
        <f>ROUND(E190*N190,2)</f>
        <v>0</v>
      </c>
      <c r="P190" s="173">
        <v>0</v>
      </c>
      <c r="Q190" s="173">
        <f>ROUND(E190*P190,2)</f>
        <v>0</v>
      </c>
      <c r="R190" s="173"/>
      <c r="S190" s="173" t="s">
        <v>114</v>
      </c>
      <c r="T190" s="173" t="s">
        <v>114</v>
      </c>
      <c r="U190" s="173">
        <v>0</v>
      </c>
      <c r="V190" s="173">
        <f>ROUND(E190*U190,2)</f>
        <v>0</v>
      </c>
      <c r="W190" s="173"/>
      <c r="X190" s="174" t="s">
        <v>115</v>
      </c>
      <c r="Y190" s="148"/>
      <c r="Z190" s="148"/>
      <c r="AA190" s="148"/>
      <c r="AB190" s="148"/>
      <c r="AC190" s="148"/>
      <c r="AD190" s="148"/>
      <c r="AE190" s="148"/>
      <c r="AF190" s="148"/>
      <c r="AG190" s="148" t="s">
        <v>414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55"/>
      <c r="B191" s="156"/>
      <c r="C191" s="185" t="s">
        <v>638</v>
      </c>
      <c r="D191" s="158"/>
      <c r="E191" s="159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8"/>
      <c r="Z191" s="148"/>
      <c r="AA191" s="148"/>
      <c r="AB191" s="148"/>
      <c r="AC191" s="148"/>
      <c r="AD191" s="148"/>
      <c r="AE191" s="148"/>
      <c r="AF191" s="148"/>
      <c r="AG191" s="148" t="s">
        <v>118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ht="22.5" outlineLevel="1" x14ac:dyDescent="0.2">
      <c r="A192" s="155"/>
      <c r="B192" s="156"/>
      <c r="C192" s="185" t="s">
        <v>639</v>
      </c>
      <c r="D192" s="158"/>
      <c r="E192" s="159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118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55"/>
      <c r="B193" s="156"/>
      <c r="C193" s="185" t="s">
        <v>640</v>
      </c>
      <c r="D193" s="158"/>
      <c r="E193" s="159">
        <v>2.4</v>
      </c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48"/>
      <c r="Z193" s="148"/>
      <c r="AA193" s="148"/>
      <c r="AB193" s="148"/>
      <c r="AC193" s="148"/>
      <c r="AD193" s="148"/>
      <c r="AE193" s="148"/>
      <c r="AF193" s="148"/>
      <c r="AG193" s="148" t="s">
        <v>118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68">
        <v>62</v>
      </c>
      <c r="B194" s="169" t="s">
        <v>406</v>
      </c>
      <c r="C194" s="184" t="s">
        <v>407</v>
      </c>
      <c r="D194" s="170" t="s">
        <v>166</v>
      </c>
      <c r="E194" s="171">
        <v>330.19799999999998</v>
      </c>
      <c r="F194" s="172"/>
      <c r="G194" s="173">
        <f>ROUND(E194*F194,2)</f>
        <v>0</v>
      </c>
      <c r="H194" s="172"/>
      <c r="I194" s="173">
        <f>ROUND(E194*H194,2)</f>
        <v>0</v>
      </c>
      <c r="J194" s="172"/>
      <c r="K194" s="173">
        <f>ROUND(E194*J194,2)</f>
        <v>0</v>
      </c>
      <c r="L194" s="173">
        <v>21</v>
      </c>
      <c r="M194" s="173">
        <f>G194*(1+L194/100)</f>
        <v>0</v>
      </c>
      <c r="N194" s="173">
        <v>0</v>
      </c>
      <c r="O194" s="173">
        <f>ROUND(E194*N194,2)</f>
        <v>0</v>
      </c>
      <c r="P194" s="173">
        <v>0</v>
      </c>
      <c r="Q194" s="173">
        <f>ROUND(E194*P194,2)</f>
        <v>0</v>
      </c>
      <c r="R194" s="173"/>
      <c r="S194" s="173" t="s">
        <v>114</v>
      </c>
      <c r="T194" s="173" t="s">
        <v>114</v>
      </c>
      <c r="U194" s="173">
        <v>0.49</v>
      </c>
      <c r="V194" s="173">
        <f>ROUND(E194*U194,2)</f>
        <v>161.80000000000001</v>
      </c>
      <c r="W194" s="173"/>
      <c r="X194" s="174" t="s">
        <v>115</v>
      </c>
      <c r="Y194" s="148"/>
      <c r="Z194" s="148"/>
      <c r="AA194" s="148"/>
      <c r="AB194" s="148"/>
      <c r="AC194" s="148"/>
      <c r="AD194" s="148"/>
      <c r="AE194" s="148"/>
      <c r="AF194" s="148"/>
      <c r="AG194" s="148" t="s">
        <v>414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ht="22.5" outlineLevel="1" x14ac:dyDescent="0.2">
      <c r="A195" s="155"/>
      <c r="B195" s="156"/>
      <c r="C195" s="185" t="s">
        <v>641</v>
      </c>
      <c r="D195" s="158"/>
      <c r="E195" s="159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48"/>
      <c r="Z195" s="148"/>
      <c r="AA195" s="148"/>
      <c r="AB195" s="148"/>
      <c r="AC195" s="148"/>
      <c r="AD195" s="148"/>
      <c r="AE195" s="148"/>
      <c r="AF195" s="148"/>
      <c r="AG195" s="148" t="s">
        <v>118</v>
      </c>
      <c r="AH195" s="148">
        <v>0</v>
      </c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ht="22.5" outlineLevel="1" x14ac:dyDescent="0.2">
      <c r="A196" s="155"/>
      <c r="B196" s="156"/>
      <c r="C196" s="185" t="s">
        <v>642</v>
      </c>
      <c r="D196" s="158"/>
      <c r="E196" s="159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118</v>
      </c>
      <c r="AH196" s="148">
        <v>0</v>
      </c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ht="22.5" outlineLevel="1" x14ac:dyDescent="0.2">
      <c r="A197" s="155"/>
      <c r="B197" s="156"/>
      <c r="C197" s="185" t="s">
        <v>643</v>
      </c>
      <c r="D197" s="158"/>
      <c r="E197" s="159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48"/>
      <c r="Z197" s="148"/>
      <c r="AA197" s="148"/>
      <c r="AB197" s="148"/>
      <c r="AC197" s="148"/>
      <c r="AD197" s="148"/>
      <c r="AE197" s="148"/>
      <c r="AF197" s="148"/>
      <c r="AG197" s="148" t="s">
        <v>118</v>
      </c>
      <c r="AH197" s="148">
        <v>0</v>
      </c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ht="22.5" outlineLevel="1" x14ac:dyDescent="0.2">
      <c r="A198" s="155"/>
      <c r="B198" s="156"/>
      <c r="C198" s="185" t="s">
        <v>644</v>
      </c>
      <c r="D198" s="158"/>
      <c r="E198" s="159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118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ht="22.5" outlineLevel="1" x14ac:dyDescent="0.2">
      <c r="A199" s="155"/>
      <c r="B199" s="156"/>
      <c r="C199" s="185" t="s">
        <v>645</v>
      </c>
      <c r="D199" s="158"/>
      <c r="E199" s="159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118</v>
      </c>
      <c r="AH199" s="148">
        <v>0</v>
      </c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ht="22.5" outlineLevel="1" x14ac:dyDescent="0.2">
      <c r="A200" s="155"/>
      <c r="B200" s="156"/>
      <c r="C200" s="185" t="s">
        <v>646</v>
      </c>
      <c r="D200" s="158"/>
      <c r="E200" s="159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48"/>
      <c r="Z200" s="148"/>
      <c r="AA200" s="148"/>
      <c r="AB200" s="148"/>
      <c r="AC200" s="148"/>
      <c r="AD200" s="148"/>
      <c r="AE200" s="148"/>
      <c r="AF200" s="148"/>
      <c r="AG200" s="148" t="s">
        <v>118</v>
      </c>
      <c r="AH200" s="148">
        <v>0</v>
      </c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55"/>
      <c r="B201" s="156"/>
      <c r="C201" s="185" t="s">
        <v>647</v>
      </c>
      <c r="D201" s="158"/>
      <c r="E201" s="159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8"/>
      <c r="Z201" s="148"/>
      <c r="AA201" s="148"/>
      <c r="AB201" s="148"/>
      <c r="AC201" s="148"/>
      <c r="AD201" s="148"/>
      <c r="AE201" s="148"/>
      <c r="AF201" s="148"/>
      <c r="AG201" s="148" t="s">
        <v>118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ht="22.5" outlineLevel="1" x14ac:dyDescent="0.2">
      <c r="A202" s="155"/>
      <c r="B202" s="156"/>
      <c r="C202" s="185" t="s">
        <v>648</v>
      </c>
      <c r="D202" s="158"/>
      <c r="E202" s="159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118</v>
      </c>
      <c r="AH202" s="148">
        <v>0</v>
      </c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ht="22.5" outlineLevel="1" x14ac:dyDescent="0.2">
      <c r="A203" s="155"/>
      <c r="B203" s="156"/>
      <c r="C203" s="185" t="s">
        <v>649</v>
      </c>
      <c r="D203" s="158"/>
      <c r="E203" s="159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48"/>
      <c r="Z203" s="148"/>
      <c r="AA203" s="148"/>
      <c r="AB203" s="148"/>
      <c r="AC203" s="148"/>
      <c r="AD203" s="148"/>
      <c r="AE203" s="148"/>
      <c r="AF203" s="148"/>
      <c r="AG203" s="148" t="s">
        <v>118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ht="22.5" outlineLevel="1" x14ac:dyDescent="0.2">
      <c r="A204" s="155"/>
      <c r="B204" s="156"/>
      <c r="C204" s="185" t="s">
        <v>650</v>
      </c>
      <c r="D204" s="158"/>
      <c r="E204" s="159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8"/>
      <c r="Z204" s="148"/>
      <c r="AA204" s="148"/>
      <c r="AB204" s="148"/>
      <c r="AC204" s="148"/>
      <c r="AD204" s="148"/>
      <c r="AE204" s="148"/>
      <c r="AF204" s="148"/>
      <c r="AG204" s="148" t="s">
        <v>118</v>
      </c>
      <c r="AH204" s="148">
        <v>0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ht="22.5" outlineLevel="1" x14ac:dyDescent="0.2">
      <c r="A205" s="155"/>
      <c r="B205" s="156"/>
      <c r="C205" s="185" t="s">
        <v>651</v>
      </c>
      <c r="D205" s="158"/>
      <c r="E205" s="159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48"/>
      <c r="Z205" s="148"/>
      <c r="AA205" s="148"/>
      <c r="AB205" s="148"/>
      <c r="AC205" s="148"/>
      <c r="AD205" s="148"/>
      <c r="AE205" s="148"/>
      <c r="AF205" s="148"/>
      <c r="AG205" s="148" t="s">
        <v>118</v>
      </c>
      <c r="AH205" s="148">
        <v>0</v>
      </c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ht="22.5" outlineLevel="1" x14ac:dyDescent="0.2">
      <c r="A206" s="155"/>
      <c r="B206" s="156"/>
      <c r="C206" s="185" t="s">
        <v>652</v>
      </c>
      <c r="D206" s="158"/>
      <c r="E206" s="159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8"/>
      <c r="Z206" s="148"/>
      <c r="AA206" s="148"/>
      <c r="AB206" s="148"/>
      <c r="AC206" s="148"/>
      <c r="AD206" s="148"/>
      <c r="AE206" s="148"/>
      <c r="AF206" s="148"/>
      <c r="AG206" s="148" t="s">
        <v>118</v>
      </c>
      <c r="AH206" s="148">
        <v>0</v>
      </c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55"/>
      <c r="B207" s="156"/>
      <c r="C207" s="185" t="s">
        <v>653</v>
      </c>
      <c r="D207" s="158"/>
      <c r="E207" s="159">
        <v>330.2</v>
      </c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48"/>
      <c r="Z207" s="148"/>
      <c r="AA207" s="148"/>
      <c r="AB207" s="148"/>
      <c r="AC207" s="148"/>
      <c r="AD207" s="148"/>
      <c r="AE207" s="148"/>
      <c r="AF207" s="148"/>
      <c r="AG207" s="148" t="s">
        <v>118</v>
      </c>
      <c r="AH207" s="148">
        <v>0</v>
      </c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">
      <c r="A208" s="168">
        <v>63</v>
      </c>
      <c r="B208" s="169" t="s">
        <v>410</v>
      </c>
      <c r="C208" s="184" t="s">
        <v>411</v>
      </c>
      <c r="D208" s="170" t="s">
        <v>166</v>
      </c>
      <c r="E208" s="171">
        <v>4622.7719999999999</v>
      </c>
      <c r="F208" s="172"/>
      <c r="G208" s="173">
        <f>ROUND(E208*F208,2)</f>
        <v>0</v>
      </c>
      <c r="H208" s="172"/>
      <c r="I208" s="173">
        <f>ROUND(E208*H208,2)</f>
        <v>0</v>
      </c>
      <c r="J208" s="172"/>
      <c r="K208" s="173">
        <f>ROUND(E208*J208,2)</f>
        <v>0</v>
      </c>
      <c r="L208" s="173">
        <v>21</v>
      </c>
      <c r="M208" s="173">
        <f>G208*(1+L208/100)</f>
        <v>0</v>
      </c>
      <c r="N208" s="173">
        <v>0</v>
      </c>
      <c r="O208" s="173">
        <f>ROUND(E208*N208,2)</f>
        <v>0</v>
      </c>
      <c r="P208" s="173">
        <v>0</v>
      </c>
      <c r="Q208" s="173">
        <f>ROUND(E208*P208,2)</f>
        <v>0</v>
      </c>
      <c r="R208" s="173"/>
      <c r="S208" s="173" t="s">
        <v>114</v>
      </c>
      <c r="T208" s="173" t="s">
        <v>114</v>
      </c>
      <c r="U208" s="173">
        <v>0</v>
      </c>
      <c r="V208" s="173">
        <f>ROUND(E208*U208,2)</f>
        <v>0</v>
      </c>
      <c r="W208" s="173"/>
      <c r="X208" s="174" t="s">
        <v>115</v>
      </c>
      <c r="Y208" s="148"/>
      <c r="Z208" s="148"/>
      <c r="AA208" s="148"/>
      <c r="AB208" s="148"/>
      <c r="AC208" s="148"/>
      <c r="AD208" s="148"/>
      <c r="AE208" s="148"/>
      <c r="AF208" s="148"/>
      <c r="AG208" s="148" t="s">
        <v>414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ht="22.5" outlineLevel="1" x14ac:dyDescent="0.2">
      <c r="A209" s="155"/>
      <c r="B209" s="156"/>
      <c r="C209" s="185" t="s">
        <v>641</v>
      </c>
      <c r="D209" s="158"/>
      <c r="E209" s="159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48"/>
      <c r="Z209" s="148"/>
      <c r="AA209" s="148"/>
      <c r="AB209" s="148"/>
      <c r="AC209" s="148"/>
      <c r="AD209" s="148"/>
      <c r="AE209" s="148"/>
      <c r="AF209" s="148"/>
      <c r="AG209" s="148" t="s">
        <v>118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ht="22.5" outlineLevel="1" x14ac:dyDescent="0.2">
      <c r="A210" s="155"/>
      <c r="B210" s="156"/>
      <c r="C210" s="185" t="s">
        <v>654</v>
      </c>
      <c r="D210" s="158"/>
      <c r="E210" s="159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48"/>
      <c r="Z210" s="148"/>
      <c r="AA210" s="148"/>
      <c r="AB210" s="148"/>
      <c r="AC210" s="148"/>
      <c r="AD210" s="148"/>
      <c r="AE210" s="148"/>
      <c r="AF210" s="148"/>
      <c r="AG210" s="148" t="s">
        <v>118</v>
      </c>
      <c r="AH210" s="148">
        <v>0</v>
      </c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ht="22.5" outlineLevel="1" x14ac:dyDescent="0.2">
      <c r="A211" s="155"/>
      <c r="B211" s="156"/>
      <c r="C211" s="185" t="s">
        <v>643</v>
      </c>
      <c r="D211" s="158"/>
      <c r="E211" s="159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48"/>
      <c r="Z211" s="148"/>
      <c r="AA211" s="148"/>
      <c r="AB211" s="148"/>
      <c r="AC211" s="148"/>
      <c r="AD211" s="148"/>
      <c r="AE211" s="148"/>
      <c r="AF211" s="148"/>
      <c r="AG211" s="148" t="s">
        <v>118</v>
      </c>
      <c r="AH211" s="148">
        <v>0</v>
      </c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ht="22.5" outlineLevel="1" x14ac:dyDescent="0.2">
      <c r="A212" s="155"/>
      <c r="B212" s="156"/>
      <c r="C212" s="185" t="s">
        <v>655</v>
      </c>
      <c r="D212" s="158"/>
      <c r="E212" s="159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8"/>
      <c r="Z212" s="148"/>
      <c r="AA212" s="148"/>
      <c r="AB212" s="148"/>
      <c r="AC212" s="148"/>
      <c r="AD212" s="148"/>
      <c r="AE212" s="148"/>
      <c r="AF212" s="148"/>
      <c r="AG212" s="148" t="s">
        <v>118</v>
      </c>
      <c r="AH212" s="148">
        <v>0</v>
      </c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ht="22.5" outlineLevel="1" x14ac:dyDescent="0.2">
      <c r="A213" s="155"/>
      <c r="B213" s="156"/>
      <c r="C213" s="185" t="s">
        <v>645</v>
      </c>
      <c r="D213" s="158"/>
      <c r="E213" s="159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48"/>
      <c r="Z213" s="148"/>
      <c r="AA213" s="148"/>
      <c r="AB213" s="148"/>
      <c r="AC213" s="148"/>
      <c r="AD213" s="148"/>
      <c r="AE213" s="148"/>
      <c r="AF213" s="148"/>
      <c r="AG213" s="148" t="s">
        <v>118</v>
      </c>
      <c r="AH213" s="148">
        <v>0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ht="22.5" outlineLevel="1" x14ac:dyDescent="0.2">
      <c r="A214" s="155"/>
      <c r="B214" s="156"/>
      <c r="C214" s="185" t="s">
        <v>656</v>
      </c>
      <c r="D214" s="158"/>
      <c r="E214" s="159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118</v>
      </c>
      <c r="AH214" s="148">
        <v>0</v>
      </c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">
      <c r="A215" s="155"/>
      <c r="B215" s="156"/>
      <c r="C215" s="185" t="s">
        <v>647</v>
      </c>
      <c r="D215" s="158"/>
      <c r="E215" s="159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48"/>
      <c r="Z215" s="148"/>
      <c r="AA215" s="148"/>
      <c r="AB215" s="148"/>
      <c r="AC215" s="148"/>
      <c r="AD215" s="148"/>
      <c r="AE215" s="148"/>
      <c r="AF215" s="148"/>
      <c r="AG215" s="148" t="s">
        <v>118</v>
      </c>
      <c r="AH215" s="148">
        <v>0</v>
      </c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ht="22.5" outlineLevel="1" x14ac:dyDescent="0.2">
      <c r="A216" s="155"/>
      <c r="B216" s="156"/>
      <c r="C216" s="185" t="s">
        <v>657</v>
      </c>
      <c r="D216" s="158"/>
      <c r="E216" s="159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48"/>
      <c r="Z216" s="148"/>
      <c r="AA216" s="148"/>
      <c r="AB216" s="148"/>
      <c r="AC216" s="148"/>
      <c r="AD216" s="148"/>
      <c r="AE216" s="148"/>
      <c r="AF216" s="148"/>
      <c r="AG216" s="148" t="s">
        <v>118</v>
      </c>
      <c r="AH216" s="148">
        <v>0</v>
      </c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ht="22.5" outlineLevel="1" x14ac:dyDescent="0.2">
      <c r="A217" s="155"/>
      <c r="B217" s="156"/>
      <c r="C217" s="185" t="s">
        <v>649</v>
      </c>
      <c r="D217" s="158"/>
      <c r="E217" s="159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48"/>
      <c r="Z217" s="148"/>
      <c r="AA217" s="148"/>
      <c r="AB217" s="148"/>
      <c r="AC217" s="148"/>
      <c r="AD217" s="148"/>
      <c r="AE217" s="148"/>
      <c r="AF217" s="148"/>
      <c r="AG217" s="148" t="s">
        <v>118</v>
      </c>
      <c r="AH217" s="148">
        <v>0</v>
      </c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ht="22.5" outlineLevel="1" x14ac:dyDescent="0.2">
      <c r="A218" s="155"/>
      <c r="B218" s="156"/>
      <c r="C218" s="185" t="s">
        <v>658</v>
      </c>
      <c r="D218" s="158"/>
      <c r="E218" s="159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48"/>
      <c r="Z218" s="148"/>
      <c r="AA218" s="148"/>
      <c r="AB218" s="148"/>
      <c r="AC218" s="148"/>
      <c r="AD218" s="148"/>
      <c r="AE218" s="148"/>
      <c r="AF218" s="148"/>
      <c r="AG218" s="148" t="s">
        <v>118</v>
      </c>
      <c r="AH218" s="148">
        <v>0</v>
      </c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ht="22.5" outlineLevel="1" x14ac:dyDescent="0.2">
      <c r="A219" s="155"/>
      <c r="B219" s="156"/>
      <c r="C219" s="185" t="s">
        <v>651</v>
      </c>
      <c r="D219" s="158"/>
      <c r="E219" s="159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48"/>
      <c r="Z219" s="148"/>
      <c r="AA219" s="148"/>
      <c r="AB219" s="148"/>
      <c r="AC219" s="148"/>
      <c r="AD219" s="148"/>
      <c r="AE219" s="148"/>
      <c r="AF219" s="148"/>
      <c r="AG219" s="148" t="s">
        <v>118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ht="22.5" outlineLevel="1" x14ac:dyDescent="0.2">
      <c r="A220" s="155"/>
      <c r="B220" s="156"/>
      <c r="C220" s="185" t="s">
        <v>659</v>
      </c>
      <c r="D220" s="158"/>
      <c r="E220" s="159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48"/>
      <c r="Z220" s="148"/>
      <c r="AA220" s="148"/>
      <c r="AB220" s="148"/>
      <c r="AC220" s="148"/>
      <c r="AD220" s="148"/>
      <c r="AE220" s="148"/>
      <c r="AF220" s="148"/>
      <c r="AG220" s="148" t="s">
        <v>118</v>
      </c>
      <c r="AH220" s="148">
        <v>0</v>
      </c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55"/>
      <c r="B221" s="156"/>
      <c r="C221" s="185" t="s">
        <v>660</v>
      </c>
      <c r="D221" s="158"/>
      <c r="E221" s="159">
        <v>4622.7700000000004</v>
      </c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48"/>
      <c r="Z221" s="148"/>
      <c r="AA221" s="148"/>
      <c r="AB221" s="148"/>
      <c r="AC221" s="148"/>
      <c r="AD221" s="148"/>
      <c r="AE221" s="148"/>
      <c r="AF221" s="148"/>
      <c r="AG221" s="148" t="s">
        <v>118</v>
      </c>
      <c r="AH221" s="148">
        <v>0</v>
      </c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">
      <c r="A222" s="168">
        <v>64</v>
      </c>
      <c r="B222" s="169" t="s">
        <v>412</v>
      </c>
      <c r="C222" s="184" t="s">
        <v>413</v>
      </c>
      <c r="D222" s="170" t="s">
        <v>166</v>
      </c>
      <c r="E222" s="171">
        <v>59.927999999999997</v>
      </c>
      <c r="F222" s="172"/>
      <c r="G222" s="173">
        <f>ROUND(E222*F222,2)</f>
        <v>0</v>
      </c>
      <c r="H222" s="172"/>
      <c r="I222" s="173">
        <f>ROUND(E222*H222,2)</f>
        <v>0</v>
      </c>
      <c r="J222" s="172"/>
      <c r="K222" s="173">
        <f>ROUND(E222*J222,2)</f>
        <v>0</v>
      </c>
      <c r="L222" s="173">
        <v>21</v>
      </c>
      <c r="M222" s="173">
        <f>G222*(1+L222/100)</f>
        <v>0</v>
      </c>
      <c r="N222" s="173">
        <v>0</v>
      </c>
      <c r="O222" s="173">
        <f>ROUND(E222*N222,2)</f>
        <v>0</v>
      </c>
      <c r="P222" s="173">
        <v>0</v>
      </c>
      <c r="Q222" s="173">
        <f>ROUND(E222*P222,2)</f>
        <v>0</v>
      </c>
      <c r="R222" s="173"/>
      <c r="S222" s="173" t="s">
        <v>114</v>
      </c>
      <c r="T222" s="173" t="s">
        <v>114</v>
      </c>
      <c r="U222" s="173">
        <v>0</v>
      </c>
      <c r="V222" s="173">
        <f>ROUND(E222*U222,2)</f>
        <v>0</v>
      </c>
      <c r="W222" s="173"/>
      <c r="X222" s="174" t="s">
        <v>115</v>
      </c>
      <c r="Y222" s="148"/>
      <c r="Z222" s="148"/>
      <c r="AA222" s="148"/>
      <c r="AB222" s="148"/>
      <c r="AC222" s="148"/>
      <c r="AD222" s="148"/>
      <c r="AE222" s="148"/>
      <c r="AF222" s="148"/>
      <c r="AG222" s="148" t="s">
        <v>414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ht="22.5" outlineLevel="1" x14ac:dyDescent="0.2">
      <c r="A223" s="155"/>
      <c r="B223" s="156"/>
      <c r="C223" s="185" t="s">
        <v>661</v>
      </c>
      <c r="D223" s="158"/>
      <c r="E223" s="159">
        <v>2.7</v>
      </c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48"/>
      <c r="Z223" s="148"/>
      <c r="AA223" s="148"/>
      <c r="AB223" s="148"/>
      <c r="AC223" s="148"/>
      <c r="AD223" s="148"/>
      <c r="AE223" s="148"/>
      <c r="AF223" s="148"/>
      <c r="AG223" s="148" t="s">
        <v>118</v>
      </c>
      <c r="AH223" s="148">
        <v>0</v>
      </c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ht="22.5" outlineLevel="1" x14ac:dyDescent="0.2">
      <c r="A224" s="155"/>
      <c r="B224" s="156"/>
      <c r="C224" s="185" t="s">
        <v>662</v>
      </c>
      <c r="D224" s="158"/>
      <c r="E224" s="159">
        <v>21.33</v>
      </c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48"/>
      <c r="Z224" s="148"/>
      <c r="AA224" s="148"/>
      <c r="AB224" s="148"/>
      <c r="AC224" s="148"/>
      <c r="AD224" s="148"/>
      <c r="AE224" s="148"/>
      <c r="AF224" s="148"/>
      <c r="AG224" s="148" t="s">
        <v>118</v>
      </c>
      <c r="AH224" s="148">
        <v>0</v>
      </c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ht="22.5" outlineLevel="1" x14ac:dyDescent="0.2">
      <c r="A225" s="155"/>
      <c r="B225" s="156"/>
      <c r="C225" s="185" t="s">
        <v>663</v>
      </c>
      <c r="D225" s="158"/>
      <c r="E225" s="159">
        <v>35.898000000000003</v>
      </c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48"/>
      <c r="Z225" s="148"/>
      <c r="AA225" s="148"/>
      <c r="AB225" s="148"/>
      <c r="AC225" s="148"/>
      <c r="AD225" s="148"/>
      <c r="AE225" s="148"/>
      <c r="AF225" s="148"/>
      <c r="AG225" s="148" t="s">
        <v>118</v>
      </c>
      <c r="AH225" s="148">
        <v>0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 x14ac:dyDescent="0.2">
      <c r="A226" s="168">
        <v>65</v>
      </c>
      <c r="B226" s="169" t="s">
        <v>418</v>
      </c>
      <c r="C226" s="184" t="s">
        <v>419</v>
      </c>
      <c r="D226" s="170" t="s">
        <v>166</v>
      </c>
      <c r="E226" s="171">
        <v>90.09</v>
      </c>
      <c r="F226" s="172"/>
      <c r="G226" s="173">
        <f>ROUND(E226*F226,2)</f>
        <v>0</v>
      </c>
      <c r="H226" s="172"/>
      <c r="I226" s="173">
        <f>ROUND(E226*H226,2)</f>
        <v>0</v>
      </c>
      <c r="J226" s="172"/>
      <c r="K226" s="173">
        <f>ROUND(E226*J226,2)</f>
        <v>0</v>
      </c>
      <c r="L226" s="173">
        <v>21</v>
      </c>
      <c r="M226" s="173">
        <f>G226*(1+L226/100)</f>
        <v>0</v>
      </c>
      <c r="N226" s="173">
        <v>0</v>
      </c>
      <c r="O226" s="173">
        <f>ROUND(E226*N226,2)</f>
        <v>0</v>
      </c>
      <c r="P226" s="173">
        <v>0</v>
      </c>
      <c r="Q226" s="173">
        <f>ROUND(E226*P226,2)</f>
        <v>0</v>
      </c>
      <c r="R226" s="173"/>
      <c r="S226" s="173" t="s">
        <v>114</v>
      </c>
      <c r="T226" s="173" t="s">
        <v>114</v>
      </c>
      <c r="U226" s="173">
        <v>0</v>
      </c>
      <c r="V226" s="173">
        <f>ROUND(E226*U226,2)</f>
        <v>0</v>
      </c>
      <c r="W226" s="173"/>
      <c r="X226" s="174" t="s">
        <v>115</v>
      </c>
      <c r="Y226" s="148"/>
      <c r="Z226" s="148"/>
      <c r="AA226" s="148"/>
      <c r="AB226" s="148"/>
      <c r="AC226" s="148"/>
      <c r="AD226" s="148"/>
      <c r="AE226" s="148"/>
      <c r="AF226" s="148"/>
      <c r="AG226" s="148" t="s">
        <v>363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ht="22.5" outlineLevel="1" x14ac:dyDescent="0.2">
      <c r="A227" s="155"/>
      <c r="B227" s="156"/>
      <c r="C227" s="185" t="s">
        <v>664</v>
      </c>
      <c r="D227" s="158"/>
      <c r="E227" s="159">
        <v>30.03</v>
      </c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48"/>
      <c r="Z227" s="148"/>
      <c r="AA227" s="148"/>
      <c r="AB227" s="148"/>
      <c r="AC227" s="148"/>
      <c r="AD227" s="148"/>
      <c r="AE227" s="148"/>
      <c r="AF227" s="148"/>
      <c r="AG227" s="148" t="s">
        <v>118</v>
      </c>
      <c r="AH227" s="148">
        <v>0</v>
      </c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ht="22.5" outlineLevel="1" x14ac:dyDescent="0.2">
      <c r="A228" s="155"/>
      <c r="B228" s="156"/>
      <c r="C228" s="185" t="s">
        <v>665</v>
      </c>
      <c r="D228" s="158"/>
      <c r="E228" s="159">
        <v>60.06</v>
      </c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8"/>
      <c r="Z228" s="148"/>
      <c r="AA228" s="148"/>
      <c r="AB228" s="148"/>
      <c r="AC228" s="148"/>
      <c r="AD228" s="148"/>
      <c r="AE228" s="148"/>
      <c r="AF228" s="148"/>
      <c r="AG228" s="148" t="s">
        <v>118</v>
      </c>
      <c r="AH228" s="148">
        <v>0</v>
      </c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">
      <c r="A229" s="168">
        <v>66</v>
      </c>
      <c r="B229" s="169" t="s">
        <v>422</v>
      </c>
      <c r="C229" s="184" t="s">
        <v>423</v>
      </c>
      <c r="D229" s="170" t="s">
        <v>166</v>
      </c>
      <c r="E229" s="171">
        <v>180.18</v>
      </c>
      <c r="F229" s="172"/>
      <c r="G229" s="173">
        <f>ROUND(E229*F229,2)</f>
        <v>0</v>
      </c>
      <c r="H229" s="172"/>
      <c r="I229" s="173">
        <f>ROUND(E229*H229,2)</f>
        <v>0</v>
      </c>
      <c r="J229" s="172"/>
      <c r="K229" s="173">
        <f>ROUND(E229*J229,2)</f>
        <v>0</v>
      </c>
      <c r="L229" s="173">
        <v>21</v>
      </c>
      <c r="M229" s="173">
        <f>G229*(1+L229/100)</f>
        <v>0</v>
      </c>
      <c r="N229" s="173">
        <v>0</v>
      </c>
      <c r="O229" s="173">
        <f>ROUND(E229*N229,2)</f>
        <v>0</v>
      </c>
      <c r="P229" s="173">
        <v>0</v>
      </c>
      <c r="Q229" s="173">
        <f>ROUND(E229*P229,2)</f>
        <v>0</v>
      </c>
      <c r="R229" s="173"/>
      <c r="S229" s="173" t="s">
        <v>256</v>
      </c>
      <c r="T229" s="173" t="s">
        <v>114</v>
      </c>
      <c r="U229" s="173">
        <v>0</v>
      </c>
      <c r="V229" s="173">
        <f>ROUND(E229*U229,2)</f>
        <v>0</v>
      </c>
      <c r="W229" s="173"/>
      <c r="X229" s="174" t="s">
        <v>115</v>
      </c>
      <c r="Y229" s="148"/>
      <c r="Z229" s="148"/>
      <c r="AA229" s="148"/>
      <c r="AB229" s="148"/>
      <c r="AC229" s="148"/>
      <c r="AD229" s="148"/>
      <c r="AE229" s="148"/>
      <c r="AF229" s="148"/>
      <c r="AG229" s="148" t="s">
        <v>363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ht="22.5" outlineLevel="1" x14ac:dyDescent="0.2">
      <c r="A230" s="155"/>
      <c r="B230" s="156"/>
      <c r="C230" s="185" t="s">
        <v>666</v>
      </c>
      <c r="D230" s="158"/>
      <c r="E230" s="159">
        <v>180.18</v>
      </c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8"/>
      <c r="Z230" s="148"/>
      <c r="AA230" s="148"/>
      <c r="AB230" s="148"/>
      <c r="AC230" s="148"/>
      <c r="AD230" s="148"/>
      <c r="AE230" s="148"/>
      <c r="AF230" s="148"/>
      <c r="AG230" s="148" t="s">
        <v>118</v>
      </c>
      <c r="AH230" s="148">
        <v>0</v>
      </c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x14ac:dyDescent="0.2">
      <c r="A231" s="162" t="s">
        <v>109</v>
      </c>
      <c r="B231" s="163" t="s">
        <v>82</v>
      </c>
      <c r="C231" s="183" t="s">
        <v>29</v>
      </c>
      <c r="D231" s="164"/>
      <c r="E231" s="165"/>
      <c r="F231" s="166"/>
      <c r="G231" s="166">
        <f>SUMIF(AG232:AG241,"&lt;&gt;NOR",G232:G241)</f>
        <v>0</v>
      </c>
      <c r="H231" s="166"/>
      <c r="I231" s="166">
        <f>SUM(I232:I241)</f>
        <v>0</v>
      </c>
      <c r="J231" s="166"/>
      <c r="K231" s="166">
        <f>SUM(K232:K241)</f>
        <v>0</v>
      </c>
      <c r="L231" s="166"/>
      <c r="M231" s="166">
        <f>SUM(M232:M241)</f>
        <v>0</v>
      </c>
      <c r="N231" s="166"/>
      <c r="O231" s="166">
        <f>SUM(O232:O241)</f>
        <v>0</v>
      </c>
      <c r="P231" s="166"/>
      <c r="Q231" s="166">
        <f>SUM(Q232:Q241)</f>
        <v>0</v>
      </c>
      <c r="R231" s="166"/>
      <c r="S231" s="166"/>
      <c r="T231" s="166"/>
      <c r="U231" s="166"/>
      <c r="V231" s="166">
        <f>SUM(V232:V241)</f>
        <v>0</v>
      </c>
      <c r="W231" s="166"/>
      <c r="X231" s="167"/>
      <c r="AG231" t="s">
        <v>110</v>
      </c>
    </row>
    <row r="232" spans="1:60" outlineLevel="1" x14ac:dyDescent="0.2">
      <c r="A232" s="168">
        <v>67</v>
      </c>
      <c r="B232" s="169" t="s">
        <v>428</v>
      </c>
      <c r="C232" s="184" t="s">
        <v>429</v>
      </c>
      <c r="D232" s="170" t="s">
        <v>427</v>
      </c>
      <c r="E232" s="171">
        <v>1</v>
      </c>
      <c r="F232" s="172"/>
      <c r="G232" s="173">
        <f>ROUND(E232*F232,2)</f>
        <v>0</v>
      </c>
      <c r="H232" s="172"/>
      <c r="I232" s="173">
        <f>ROUND(E232*H232,2)</f>
        <v>0</v>
      </c>
      <c r="J232" s="172"/>
      <c r="K232" s="173">
        <f>ROUND(E232*J232,2)</f>
        <v>0</v>
      </c>
      <c r="L232" s="173">
        <v>21</v>
      </c>
      <c r="M232" s="173">
        <f>G232*(1+L232/100)</f>
        <v>0</v>
      </c>
      <c r="N232" s="173">
        <v>0</v>
      </c>
      <c r="O232" s="173">
        <f>ROUND(E232*N232,2)</f>
        <v>0</v>
      </c>
      <c r="P232" s="173">
        <v>0</v>
      </c>
      <c r="Q232" s="173">
        <f>ROUND(E232*P232,2)</f>
        <v>0</v>
      </c>
      <c r="R232" s="173"/>
      <c r="S232" s="173" t="s">
        <v>114</v>
      </c>
      <c r="T232" s="173" t="s">
        <v>264</v>
      </c>
      <c r="U232" s="173">
        <v>0</v>
      </c>
      <c r="V232" s="173">
        <f>ROUND(E232*U232,2)</f>
        <v>0</v>
      </c>
      <c r="W232" s="173"/>
      <c r="X232" s="174" t="s">
        <v>667</v>
      </c>
      <c r="Y232" s="148"/>
      <c r="Z232" s="148"/>
      <c r="AA232" s="148"/>
      <c r="AB232" s="148"/>
      <c r="AC232" s="148"/>
      <c r="AD232" s="148"/>
      <c r="AE232" s="148"/>
      <c r="AF232" s="148"/>
      <c r="AG232" s="148" t="s">
        <v>668</v>
      </c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ht="22.5" outlineLevel="1" x14ac:dyDescent="0.2">
      <c r="A233" s="155"/>
      <c r="B233" s="156"/>
      <c r="C233" s="185" t="s">
        <v>430</v>
      </c>
      <c r="D233" s="158"/>
      <c r="E233" s="159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48"/>
      <c r="Z233" s="148"/>
      <c r="AA233" s="148"/>
      <c r="AB233" s="148"/>
      <c r="AC233" s="148"/>
      <c r="AD233" s="148"/>
      <c r="AE233" s="148"/>
      <c r="AF233" s="148"/>
      <c r="AG233" s="148" t="s">
        <v>118</v>
      </c>
      <c r="AH233" s="148">
        <v>0</v>
      </c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ht="45" outlineLevel="1" x14ac:dyDescent="0.2">
      <c r="A234" s="155"/>
      <c r="B234" s="156"/>
      <c r="C234" s="185" t="s">
        <v>669</v>
      </c>
      <c r="D234" s="158"/>
      <c r="E234" s="159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48"/>
      <c r="Z234" s="148"/>
      <c r="AA234" s="148"/>
      <c r="AB234" s="148"/>
      <c r="AC234" s="148"/>
      <c r="AD234" s="148"/>
      <c r="AE234" s="148"/>
      <c r="AF234" s="148"/>
      <c r="AG234" s="148" t="s">
        <v>118</v>
      </c>
      <c r="AH234" s="148">
        <v>0</v>
      </c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 x14ac:dyDescent="0.2">
      <c r="A235" s="155"/>
      <c r="B235" s="156"/>
      <c r="C235" s="185" t="s">
        <v>58</v>
      </c>
      <c r="D235" s="158"/>
      <c r="E235" s="159">
        <v>1</v>
      </c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48"/>
      <c r="Z235" s="148"/>
      <c r="AA235" s="148"/>
      <c r="AB235" s="148"/>
      <c r="AC235" s="148"/>
      <c r="AD235" s="148"/>
      <c r="AE235" s="148"/>
      <c r="AF235" s="148"/>
      <c r="AG235" s="148" t="s">
        <v>118</v>
      </c>
      <c r="AH235" s="148">
        <v>0</v>
      </c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">
      <c r="A236" s="168">
        <v>68</v>
      </c>
      <c r="B236" s="169" t="s">
        <v>432</v>
      </c>
      <c r="C236" s="184" t="s">
        <v>433</v>
      </c>
      <c r="D236" s="170" t="s">
        <v>427</v>
      </c>
      <c r="E236" s="171">
        <v>1</v>
      </c>
      <c r="F236" s="172"/>
      <c r="G236" s="173">
        <f>ROUND(E236*F236,2)</f>
        <v>0</v>
      </c>
      <c r="H236" s="172"/>
      <c r="I236" s="173">
        <f>ROUND(E236*H236,2)</f>
        <v>0</v>
      </c>
      <c r="J236" s="172"/>
      <c r="K236" s="173">
        <f>ROUND(E236*J236,2)</f>
        <v>0</v>
      </c>
      <c r="L236" s="173">
        <v>21</v>
      </c>
      <c r="M236" s="173">
        <f>G236*(1+L236/100)</f>
        <v>0</v>
      </c>
      <c r="N236" s="173">
        <v>0</v>
      </c>
      <c r="O236" s="173">
        <f>ROUND(E236*N236,2)</f>
        <v>0</v>
      </c>
      <c r="P236" s="173">
        <v>0</v>
      </c>
      <c r="Q236" s="173">
        <f>ROUND(E236*P236,2)</f>
        <v>0</v>
      </c>
      <c r="R236" s="173"/>
      <c r="S236" s="173" t="s">
        <v>114</v>
      </c>
      <c r="T236" s="173" t="s">
        <v>264</v>
      </c>
      <c r="U236" s="173">
        <v>0</v>
      </c>
      <c r="V236" s="173">
        <f>ROUND(E236*U236,2)</f>
        <v>0</v>
      </c>
      <c r="W236" s="173"/>
      <c r="X236" s="174" t="s">
        <v>667</v>
      </c>
      <c r="Y236" s="148"/>
      <c r="Z236" s="148"/>
      <c r="AA236" s="148"/>
      <c r="AB236" s="148"/>
      <c r="AC236" s="148"/>
      <c r="AD236" s="148"/>
      <c r="AE236" s="148"/>
      <c r="AF236" s="148"/>
      <c r="AG236" s="148" t="s">
        <v>668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ht="33.75" outlineLevel="1" x14ac:dyDescent="0.2">
      <c r="A237" s="155"/>
      <c r="B237" s="156"/>
      <c r="C237" s="185" t="s">
        <v>670</v>
      </c>
      <c r="D237" s="158"/>
      <c r="E237" s="159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48"/>
      <c r="Z237" s="148"/>
      <c r="AA237" s="148"/>
      <c r="AB237" s="148"/>
      <c r="AC237" s="148"/>
      <c r="AD237" s="148"/>
      <c r="AE237" s="148"/>
      <c r="AF237" s="148"/>
      <c r="AG237" s="148" t="s">
        <v>118</v>
      </c>
      <c r="AH237" s="148">
        <v>0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 x14ac:dyDescent="0.2">
      <c r="A238" s="155"/>
      <c r="B238" s="156"/>
      <c r="C238" s="185" t="s">
        <v>58</v>
      </c>
      <c r="D238" s="158"/>
      <c r="E238" s="159">
        <v>1</v>
      </c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48"/>
      <c r="Z238" s="148"/>
      <c r="AA238" s="148"/>
      <c r="AB238" s="148"/>
      <c r="AC238" s="148"/>
      <c r="AD238" s="148"/>
      <c r="AE238" s="148"/>
      <c r="AF238" s="148"/>
      <c r="AG238" s="148" t="s">
        <v>118</v>
      </c>
      <c r="AH238" s="148">
        <v>0</v>
      </c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">
      <c r="A239" s="168">
        <v>69</v>
      </c>
      <c r="B239" s="169" t="s">
        <v>435</v>
      </c>
      <c r="C239" s="184" t="s">
        <v>436</v>
      </c>
      <c r="D239" s="170" t="s">
        <v>427</v>
      </c>
      <c r="E239" s="171">
        <v>1</v>
      </c>
      <c r="F239" s="172"/>
      <c r="G239" s="173">
        <f>ROUND(E239*F239,2)</f>
        <v>0</v>
      </c>
      <c r="H239" s="172"/>
      <c r="I239" s="173">
        <f>ROUND(E239*H239,2)</f>
        <v>0</v>
      </c>
      <c r="J239" s="172"/>
      <c r="K239" s="173">
        <f>ROUND(E239*J239,2)</f>
        <v>0</v>
      </c>
      <c r="L239" s="173">
        <v>21</v>
      </c>
      <c r="M239" s="173">
        <f>G239*(1+L239/100)</f>
        <v>0</v>
      </c>
      <c r="N239" s="173">
        <v>0</v>
      </c>
      <c r="O239" s="173">
        <f>ROUND(E239*N239,2)</f>
        <v>0</v>
      </c>
      <c r="P239" s="173">
        <v>0</v>
      </c>
      <c r="Q239" s="173">
        <f>ROUND(E239*P239,2)</f>
        <v>0</v>
      </c>
      <c r="R239" s="173"/>
      <c r="S239" s="173" t="s">
        <v>114</v>
      </c>
      <c r="T239" s="173" t="s">
        <v>264</v>
      </c>
      <c r="U239" s="173">
        <v>0</v>
      </c>
      <c r="V239" s="173">
        <f>ROUND(E239*U239,2)</f>
        <v>0</v>
      </c>
      <c r="W239" s="173"/>
      <c r="X239" s="174" t="s">
        <v>667</v>
      </c>
      <c r="Y239" s="148"/>
      <c r="Z239" s="148"/>
      <c r="AA239" s="148"/>
      <c r="AB239" s="148"/>
      <c r="AC239" s="148"/>
      <c r="AD239" s="148"/>
      <c r="AE239" s="148"/>
      <c r="AF239" s="148"/>
      <c r="AG239" s="148" t="s">
        <v>668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ht="22.5" outlineLevel="1" x14ac:dyDescent="0.2">
      <c r="A240" s="155"/>
      <c r="B240" s="156"/>
      <c r="C240" s="185" t="s">
        <v>671</v>
      </c>
      <c r="D240" s="158"/>
      <c r="E240" s="159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48"/>
      <c r="Z240" s="148"/>
      <c r="AA240" s="148"/>
      <c r="AB240" s="148"/>
      <c r="AC240" s="148"/>
      <c r="AD240" s="148"/>
      <c r="AE240" s="148"/>
      <c r="AF240" s="148"/>
      <c r="AG240" s="148" t="s">
        <v>118</v>
      </c>
      <c r="AH240" s="148">
        <v>0</v>
      </c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 x14ac:dyDescent="0.2">
      <c r="A241" s="155"/>
      <c r="B241" s="156"/>
      <c r="C241" s="185" t="s">
        <v>58</v>
      </c>
      <c r="D241" s="158"/>
      <c r="E241" s="159">
        <v>1</v>
      </c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118</v>
      </c>
      <c r="AH241" s="148">
        <v>0</v>
      </c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x14ac:dyDescent="0.2">
      <c r="A242" s="162" t="s">
        <v>109</v>
      </c>
      <c r="B242" s="163" t="s">
        <v>83</v>
      </c>
      <c r="C242" s="183" t="s">
        <v>30</v>
      </c>
      <c r="D242" s="164"/>
      <c r="E242" s="165"/>
      <c r="F242" s="166"/>
      <c r="G242" s="166">
        <f>SUMIF(AG243:AG248,"&lt;&gt;NOR",G243:G248)</f>
        <v>0</v>
      </c>
      <c r="H242" s="166"/>
      <c r="I242" s="166">
        <f>SUM(I243:I248)</f>
        <v>0</v>
      </c>
      <c r="J242" s="166"/>
      <c r="K242" s="166">
        <f>SUM(K243:K248)</f>
        <v>0</v>
      </c>
      <c r="L242" s="166"/>
      <c r="M242" s="166">
        <f>SUM(M243:M248)</f>
        <v>0</v>
      </c>
      <c r="N242" s="166"/>
      <c r="O242" s="166">
        <f>SUM(O243:O248)</f>
        <v>0</v>
      </c>
      <c r="P242" s="166"/>
      <c r="Q242" s="166">
        <f>SUM(Q243:Q248)</f>
        <v>0</v>
      </c>
      <c r="R242" s="166"/>
      <c r="S242" s="166"/>
      <c r="T242" s="166"/>
      <c r="U242" s="166"/>
      <c r="V242" s="166">
        <f>SUM(V243:V248)</f>
        <v>0</v>
      </c>
      <c r="W242" s="166"/>
      <c r="X242" s="167"/>
      <c r="AG242" t="s">
        <v>110</v>
      </c>
    </row>
    <row r="243" spans="1:60" outlineLevel="1" x14ac:dyDescent="0.2">
      <c r="A243" s="168">
        <v>70</v>
      </c>
      <c r="B243" s="169" t="s">
        <v>438</v>
      </c>
      <c r="C243" s="184" t="s">
        <v>439</v>
      </c>
      <c r="D243" s="170" t="s">
        <v>427</v>
      </c>
      <c r="E243" s="171">
        <v>1</v>
      </c>
      <c r="F243" s="172"/>
      <c r="G243" s="173">
        <f>ROUND(E243*F243,2)</f>
        <v>0</v>
      </c>
      <c r="H243" s="172"/>
      <c r="I243" s="173">
        <f>ROUND(E243*H243,2)</f>
        <v>0</v>
      </c>
      <c r="J243" s="172"/>
      <c r="K243" s="173">
        <f>ROUND(E243*J243,2)</f>
        <v>0</v>
      </c>
      <c r="L243" s="173">
        <v>21</v>
      </c>
      <c r="M243" s="173">
        <f>G243*(1+L243/100)</f>
        <v>0</v>
      </c>
      <c r="N243" s="173">
        <v>0</v>
      </c>
      <c r="O243" s="173">
        <f>ROUND(E243*N243,2)</f>
        <v>0</v>
      </c>
      <c r="P243" s="173">
        <v>0</v>
      </c>
      <c r="Q243" s="173">
        <f>ROUND(E243*P243,2)</f>
        <v>0</v>
      </c>
      <c r="R243" s="173"/>
      <c r="S243" s="173" t="s">
        <v>114</v>
      </c>
      <c r="T243" s="173" t="s">
        <v>264</v>
      </c>
      <c r="U243" s="173">
        <v>0</v>
      </c>
      <c r="V243" s="173">
        <f>ROUND(E243*U243,2)</f>
        <v>0</v>
      </c>
      <c r="W243" s="173"/>
      <c r="X243" s="174" t="s">
        <v>667</v>
      </c>
      <c r="Y243" s="148"/>
      <c r="Z243" s="148"/>
      <c r="AA243" s="148"/>
      <c r="AB243" s="148"/>
      <c r="AC243" s="148"/>
      <c r="AD243" s="148"/>
      <c r="AE243" s="148"/>
      <c r="AF243" s="148"/>
      <c r="AG243" s="148" t="s">
        <v>668</v>
      </c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ht="33.75" outlineLevel="1" x14ac:dyDescent="0.2">
      <c r="A244" s="155"/>
      <c r="B244" s="156"/>
      <c r="C244" s="185" t="s">
        <v>672</v>
      </c>
      <c r="D244" s="158"/>
      <c r="E244" s="159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48"/>
      <c r="Z244" s="148"/>
      <c r="AA244" s="148"/>
      <c r="AB244" s="148"/>
      <c r="AC244" s="148"/>
      <c r="AD244" s="148"/>
      <c r="AE244" s="148"/>
      <c r="AF244" s="148"/>
      <c r="AG244" s="148" t="s">
        <v>118</v>
      </c>
      <c r="AH244" s="148">
        <v>0</v>
      </c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 x14ac:dyDescent="0.2">
      <c r="A245" s="155"/>
      <c r="B245" s="156"/>
      <c r="C245" s="185" t="s">
        <v>58</v>
      </c>
      <c r="D245" s="158"/>
      <c r="E245" s="159">
        <v>1</v>
      </c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48"/>
      <c r="Z245" s="148"/>
      <c r="AA245" s="148"/>
      <c r="AB245" s="148"/>
      <c r="AC245" s="148"/>
      <c r="AD245" s="148"/>
      <c r="AE245" s="148"/>
      <c r="AF245" s="148"/>
      <c r="AG245" s="148" t="s">
        <v>118</v>
      </c>
      <c r="AH245" s="148">
        <v>0</v>
      </c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 x14ac:dyDescent="0.2">
      <c r="A246" s="168">
        <v>71</v>
      </c>
      <c r="B246" s="169" t="s">
        <v>441</v>
      </c>
      <c r="C246" s="184" t="s">
        <v>442</v>
      </c>
      <c r="D246" s="170" t="s">
        <v>427</v>
      </c>
      <c r="E246" s="171">
        <v>1</v>
      </c>
      <c r="F246" s="172"/>
      <c r="G246" s="173">
        <f>ROUND(E246*F246,2)</f>
        <v>0</v>
      </c>
      <c r="H246" s="172"/>
      <c r="I246" s="173">
        <f>ROUND(E246*H246,2)</f>
        <v>0</v>
      </c>
      <c r="J246" s="172"/>
      <c r="K246" s="173">
        <f>ROUND(E246*J246,2)</f>
        <v>0</v>
      </c>
      <c r="L246" s="173">
        <v>21</v>
      </c>
      <c r="M246" s="173">
        <f>G246*(1+L246/100)</f>
        <v>0</v>
      </c>
      <c r="N246" s="173">
        <v>0</v>
      </c>
      <c r="O246" s="173">
        <f>ROUND(E246*N246,2)</f>
        <v>0</v>
      </c>
      <c r="P246" s="173">
        <v>0</v>
      </c>
      <c r="Q246" s="173">
        <f>ROUND(E246*P246,2)</f>
        <v>0</v>
      </c>
      <c r="R246" s="173"/>
      <c r="S246" s="173" t="s">
        <v>114</v>
      </c>
      <c r="T246" s="173" t="s">
        <v>264</v>
      </c>
      <c r="U246" s="173">
        <v>0</v>
      </c>
      <c r="V246" s="173">
        <f>ROUND(E246*U246,2)</f>
        <v>0</v>
      </c>
      <c r="W246" s="173"/>
      <c r="X246" s="174" t="s">
        <v>667</v>
      </c>
      <c r="Y246" s="148"/>
      <c r="Z246" s="148"/>
      <c r="AA246" s="148"/>
      <c r="AB246" s="148"/>
      <c r="AC246" s="148"/>
      <c r="AD246" s="148"/>
      <c r="AE246" s="148"/>
      <c r="AF246" s="148"/>
      <c r="AG246" s="148" t="s">
        <v>668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ht="45" outlineLevel="1" x14ac:dyDescent="0.2">
      <c r="A247" s="155"/>
      <c r="B247" s="156"/>
      <c r="C247" s="185" t="s">
        <v>673</v>
      </c>
      <c r="D247" s="158"/>
      <c r="E247" s="159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48"/>
      <c r="Z247" s="148"/>
      <c r="AA247" s="148"/>
      <c r="AB247" s="148"/>
      <c r="AC247" s="148"/>
      <c r="AD247" s="148"/>
      <c r="AE247" s="148"/>
      <c r="AF247" s="148"/>
      <c r="AG247" s="148" t="s">
        <v>118</v>
      </c>
      <c r="AH247" s="148">
        <v>0</v>
      </c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 x14ac:dyDescent="0.2">
      <c r="A248" s="155"/>
      <c r="B248" s="156"/>
      <c r="C248" s="185" t="s">
        <v>58</v>
      </c>
      <c r="D248" s="158"/>
      <c r="E248" s="159">
        <v>1</v>
      </c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48"/>
      <c r="Z248" s="148"/>
      <c r="AA248" s="148"/>
      <c r="AB248" s="148"/>
      <c r="AC248" s="148"/>
      <c r="AD248" s="148"/>
      <c r="AE248" s="148"/>
      <c r="AF248" s="148"/>
      <c r="AG248" s="148" t="s">
        <v>118</v>
      </c>
      <c r="AH248" s="148">
        <v>0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x14ac:dyDescent="0.2">
      <c r="A249" s="3"/>
      <c r="B249" s="4"/>
      <c r="C249" s="188"/>
      <c r="D249" s="6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AE249">
        <v>15</v>
      </c>
      <c r="AF249">
        <v>21</v>
      </c>
      <c r="AG249" t="s">
        <v>96</v>
      </c>
    </row>
    <row r="250" spans="1:60" x14ac:dyDescent="0.2">
      <c r="A250" s="151"/>
      <c r="B250" s="152" t="s">
        <v>31</v>
      </c>
      <c r="C250" s="189"/>
      <c r="D250" s="153"/>
      <c r="E250" s="154"/>
      <c r="F250" s="154"/>
      <c r="G250" s="182">
        <f>G8+G102+G105+G153+G169+G173+G187+G189+G231+G242</f>
        <v>0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AE250">
        <f>SUMIF(L7:L248,AE249,G7:G248)</f>
        <v>0</v>
      </c>
      <c r="AF250">
        <f>SUMIF(L7:L248,AF249,G7:G248)</f>
        <v>0</v>
      </c>
      <c r="AG250" t="s">
        <v>444</v>
      </c>
    </row>
    <row r="251" spans="1:60" x14ac:dyDescent="0.2">
      <c r="A251" s="3"/>
      <c r="B251" s="4"/>
      <c r="C251" s="188"/>
      <c r="D251" s="6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60" x14ac:dyDescent="0.2">
      <c r="A252" s="3"/>
      <c r="B252" s="4"/>
      <c r="C252" s="188"/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60" x14ac:dyDescent="0.2">
      <c r="A253" s="267" t="s">
        <v>445</v>
      </c>
      <c r="B253" s="267"/>
      <c r="C253" s="268"/>
      <c r="D253" s="6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60" x14ac:dyDescent="0.2">
      <c r="A254" s="248"/>
      <c r="B254" s="249"/>
      <c r="C254" s="250"/>
      <c r="D254" s="249"/>
      <c r="E254" s="249"/>
      <c r="F254" s="249"/>
      <c r="G254" s="25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AG254" t="s">
        <v>446</v>
      </c>
    </row>
    <row r="255" spans="1:60" x14ac:dyDescent="0.2">
      <c r="A255" s="252"/>
      <c r="B255" s="253"/>
      <c r="C255" s="254"/>
      <c r="D255" s="253"/>
      <c r="E255" s="253"/>
      <c r="F255" s="253"/>
      <c r="G255" s="25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60" x14ac:dyDescent="0.2">
      <c r="A256" s="252"/>
      <c r="B256" s="253"/>
      <c r="C256" s="254"/>
      <c r="D256" s="253"/>
      <c r="E256" s="253"/>
      <c r="F256" s="253"/>
      <c r="G256" s="25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33" x14ac:dyDescent="0.2">
      <c r="A257" s="252"/>
      <c r="B257" s="253"/>
      <c r="C257" s="254"/>
      <c r="D257" s="253"/>
      <c r="E257" s="253"/>
      <c r="F257" s="253"/>
      <c r="G257" s="25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33" x14ac:dyDescent="0.2">
      <c r="A258" s="256"/>
      <c r="B258" s="257"/>
      <c r="C258" s="258"/>
      <c r="D258" s="257"/>
      <c r="E258" s="257"/>
      <c r="F258" s="257"/>
      <c r="G258" s="259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33" x14ac:dyDescent="0.2">
      <c r="A259" s="3"/>
      <c r="B259" s="4"/>
      <c r="C259" s="188"/>
      <c r="D259" s="6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33" x14ac:dyDescent="0.2">
      <c r="C260" s="190"/>
      <c r="D260" s="10"/>
      <c r="AG260" t="s">
        <v>447</v>
      </c>
    </row>
    <row r="261" spans="1:33" x14ac:dyDescent="0.2">
      <c r="D261" s="10"/>
    </row>
    <row r="262" spans="1:33" x14ac:dyDescent="0.2">
      <c r="D262" s="10"/>
    </row>
    <row r="263" spans="1:33" x14ac:dyDescent="0.2">
      <c r="D263" s="10"/>
    </row>
    <row r="264" spans="1:33" x14ac:dyDescent="0.2">
      <c r="D264" s="10"/>
    </row>
    <row r="265" spans="1:33" x14ac:dyDescent="0.2">
      <c r="D265" s="10"/>
    </row>
    <row r="266" spans="1:33" x14ac:dyDescent="0.2">
      <c r="D266" s="10"/>
    </row>
    <row r="267" spans="1:33" x14ac:dyDescent="0.2">
      <c r="D267" s="10"/>
    </row>
    <row r="268" spans="1:33" x14ac:dyDescent="0.2">
      <c r="D268" s="10"/>
    </row>
    <row r="269" spans="1:33" x14ac:dyDescent="0.2">
      <c r="D269" s="10"/>
    </row>
    <row r="270" spans="1:33" x14ac:dyDescent="0.2">
      <c r="D270" s="10"/>
    </row>
    <row r="271" spans="1:33" x14ac:dyDescent="0.2">
      <c r="D271" s="10"/>
    </row>
    <row r="272" spans="1:33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EB99" sheet="1" objects="1" scenarios="1"/>
  <mergeCells count="6">
    <mergeCell ref="A254:G258"/>
    <mergeCell ref="A1:G1"/>
    <mergeCell ref="C2:G2"/>
    <mergeCell ref="C3:G3"/>
    <mergeCell ref="C4:G4"/>
    <mergeCell ref="A253:C25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SO 101 101 Pol</vt:lpstr>
      <vt:lpstr>SO 301 301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101 101 Pol'!Názvy_tisku</vt:lpstr>
      <vt:lpstr>'SO 301 301 Pol'!Názvy_tisku</vt:lpstr>
      <vt:lpstr>oadresa</vt:lpstr>
      <vt:lpstr>Stavba!Objednatel</vt:lpstr>
      <vt:lpstr>Stavba!Objekt</vt:lpstr>
      <vt:lpstr>'SO 101 101 Pol'!Oblast_tisku</vt:lpstr>
      <vt:lpstr>'SO 301 301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Aigel Petr (9768)</dc:creator>
  <cp:lastModifiedBy>Vesely</cp:lastModifiedBy>
  <cp:lastPrinted>2019-03-19T12:27:02Z</cp:lastPrinted>
  <dcterms:created xsi:type="dcterms:W3CDTF">2009-04-08T07:15:50Z</dcterms:created>
  <dcterms:modified xsi:type="dcterms:W3CDTF">2020-11-13T07:19:50Z</dcterms:modified>
</cp:coreProperties>
</file>